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codeName="ThisWorkbook"/>
  <mc:AlternateContent xmlns:mc="http://schemas.openxmlformats.org/markup-compatibility/2006">
    <mc:Choice Requires="x15">
      <x15ac:absPath xmlns:x15ac="http://schemas.microsoft.com/office/spreadsheetml/2010/11/ac" url="C:\Users\santi\Downloads\"/>
    </mc:Choice>
  </mc:AlternateContent>
  <xr:revisionPtr revIDLastSave="0" documentId="8_{15148072-0CC0-4A69-9A09-1D4B1B65259E}" xr6:coauthVersionLast="47" xr6:coauthVersionMax="47" xr10:uidLastSave="{00000000-0000-0000-0000-000000000000}"/>
  <bookViews>
    <workbookView xWindow="-108" yWindow="-108" windowWidth="23256" windowHeight="12456"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8" l="1"/>
  <c r="B20" i="8"/>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8" i="7"/>
  <c r="B4" i="7" l="1"/>
  <c r="B5" i="7"/>
  <c r="B6" i="7"/>
  <c r="B7" i="7"/>
  <c r="B3" i="7"/>
  <c r="B9" i="8"/>
  <c r="B11" i="9" l="1"/>
</calcChain>
</file>

<file path=xl/sharedStrings.xml><?xml version="1.0" encoding="utf-8"?>
<sst xmlns="http://schemas.openxmlformats.org/spreadsheetml/2006/main" count="312" uniqueCount="219">
  <si>
    <t>SOLICITUD DE ANTECEDENTES -ABOGADO EXTERNO-</t>
  </si>
  <si>
    <t>RADICADO(23 DIGITOS)</t>
  </si>
  <si>
    <t>25095408900120240006300</t>
  </si>
  <si>
    <t>JUZGADO</t>
  </si>
  <si>
    <t>JUZGADO 001 PROMISCUO MUNICIPAL DE BITUIMA</t>
  </si>
  <si>
    <t>DEMANDADO</t>
  </si>
  <si>
    <t>HEREDEROS INDETERMINADOS DE ALEJANDRO RODRIGUEZ BETANCURT, TRANSPORTES LA ESPERANZA S.A. ABSORBIDA POR FLOTA AGUILA S.A, ALLIANZ SEGUROS S.A</t>
  </si>
  <si>
    <t xml:space="preserve">DEMANDANTE </t>
  </si>
  <si>
    <t>CLEMENCIA VIVAS BEJARANO (COMPAÑERA PERMANENTE) (23/12/1969)
KAREN JULIED ZEA VIVAS (HIJA) (11/06/2000)
DANIELA ALEJANDRA ZEA VIVAS (HIJA) (08/06/1996)
JULIAN ANDRES ZEA VIVAS (HIJO) (30/06/1994)</t>
  </si>
  <si>
    <t>TIPO DE VINCULACION COMPAÑÍA</t>
  </si>
  <si>
    <t>DEMANDA DIRECTA</t>
  </si>
  <si>
    <t xml:space="preserve">TIPO DE PERJUCIO </t>
  </si>
  <si>
    <t xml:space="preserve">RCE LESIONES </t>
  </si>
  <si>
    <t>INTERVINIENTE -NOMBRE DE LESIONADO O MUERTO (S) DEL PROCESO</t>
  </si>
  <si>
    <t>NORMAN ORLANDO ZEA</t>
  </si>
  <si>
    <t xml:space="preserve">NUMERO DE IDENTIFICACION </t>
  </si>
  <si>
    <t xml:space="preserve">DOMICILIO </t>
  </si>
  <si>
    <t>CLEMEMENCIA VIVAS BEJARRANO: Calle 8ª # 1-20 Sur Barrio el Edén, Facatativá Cundinamarca.</t>
  </si>
  <si>
    <t xml:space="preserve">TELEFONO </t>
  </si>
  <si>
    <t>CLEMENCIA VIVAS BEJARANO: 3124754793</t>
  </si>
  <si>
    <t>CORREO ELECTRONICO</t>
  </si>
  <si>
    <t xml:space="preserve"> CLEMENCIA VIVAS BEJARANO:  Claudia.vivas69@gmail.com</t>
  </si>
  <si>
    <t xml:space="preserve">ESTADO CIVIL </t>
  </si>
  <si>
    <t>UNION MARITAL DE HECHO</t>
  </si>
  <si>
    <t xml:space="preserve">FECHA DE NACIMIENTO </t>
  </si>
  <si>
    <t xml:space="preserve">EDAD AL MOMENTO DEL SINIESTRO </t>
  </si>
  <si>
    <t xml:space="preserve">61 AÑOS </t>
  </si>
  <si>
    <t xml:space="preserve">FECHA DE DEFUNCION </t>
  </si>
  <si>
    <t xml:space="preserve">SITUCION LABORAL </t>
  </si>
  <si>
    <t>Ocupado - Autonomo</t>
  </si>
  <si>
    <t xml:space="preserve">PROFESION </t>
  </si>
  <si>
    <t>SE DESCONOCE</t>
  </si>
  <si>
    <t xml:space="preserve">INGRESOS NETOS </t>
  </si>
  <si>
    <t>NUMERO DE LESIONADOS Y/O FALLECIDOS  SEGÚN IPAT</t>
  </si>
  <si>
    <t xml:space="preserve">43 PERSONAS ENTRE LESIONADAS Y FALLECIDAS </t>
  </si>
  <si>
    <t xml:space="preserve">CONDICION </t>
  </si>
  <si>
    <t>Pasajero servicio publico</t>
  </si>
  <si>
    <t>FECHA DE LOS HECHOS</t>
  </si>
  <si>
    <t>09 DE ABRIL DE 2023</t>
  </si>
  <si>
    <t>FECHA DE SOLICITUD AUDIENCIA PREJUDICIAL</t>
  </si>
  <si>
    <t>NO SE AGOTÓ- SOLICITUD DE MEDIDA CAUTELAR INSCRIPCIÓN DE DEMANDA ALLIANZ, FLOTA AGUILA Y VEHÍCULO ASEGURADO</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</si>
  <si>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</si>
  <si>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</si>
  <si>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accidente ocurrió el 9 de abril de 2023. Norman Orlando Zea abordó un bus de servicio público de placas VAK-012, afiliado a Transportes La Esperanza S.A., con destino a Bogotá D.C.
El conductor del bus era Alejandro Rodríguez Betancurt. en el km 25+650 de la vía nacional, en la vereda El Cambio.
2. El exceso de velocidad hizo que el conductor perdiera el control en una curva, impactando contra una cuneta y cayendo a un abismo de más de 10 metros.
3. Norman Orlando Zea sufrió fracturas en columna vertebral (C6, C7 y T4), también sufrió trauma craneoencefálico, fue diagnosticado con cuadriplejia y choque medular, su estado de salud representaba un riesgo de muerte.
4. Fue ingresado en el Hospital San Rafael de Facatativá en la Unidad de Cuidados Intermedios, donde fue sometido a cirugía de fijación cervical y dorsolumbar.
5. Fue dado de alta, pero tuvo complicaciones médicas.
6. Falleció el 23 de diciembre de 2023, tras 8 meses de lucha por su salud.
7. La autoridad de tránsito encargada de la investigación fue Carlos Alberto Vera Mesa. Se determinó la responsabilidad del conductor por conducción imprudente, la empresa transportadora responsable es Transportes La Esperanza S.A., absorbida por Flota Águila S.A.
8. El vehículo estaba asegurado con Allianz Seguros S.A. (póliza 023090430000199).
9. La familia de la víctima presentó una reclamación el 4 de noviembre de 2023 ante Allianz Seguros S.A.
10. La muerte de Norman Orlando Zea causó profundo dolor y sufrimiento a su esposa Clemencia Vivas Bejarano y a sus hijos Karen Julied, Daniela Alejandra y Julián Andrés Zea Vivas. Se busca la reparación de los perjuicios por parte de la empresa transportadora y la aseguradora.</t>
  </si>
  <si>
    <t>ASEGURADO</t>
  </si>
  <si>
    <t>FLOTA AGUILA S.A</t>
  </si>
  <si>
    <t>NIT ASEGURADO</t>
  </si>
  <si>
    <t>860.004.763-1</t>
  </si>
  <si>
    <t>PLACA VEHÍCULO ASEGURADO (SI APLICA)</t>
  </si>
  <si>
    <t>VAK-012</t>
  </si>
  <si>
    <t>NO. PÓLIZA VINCULADA</t>
  </si>
  <si>
    <t>Poliza RCE 23090430000199</t>
  </si>
  <si>
    <t>FECHA DE ASIGNACIÓN</t>
  </si>
  <si>
    <t>18 DE MARZO DE 2025</t>
  </si>
  <si>
    <t>FECHA DE NOTIFICACIÓN</t>
  </si>
  <si>
    <t>14 DE MARZO DE 2025</t>
  </si>
  <si>
    <t>FECHA DE CONTESTACION 
*RECOMENDACIÓN: FECHA MÁXIMA PARA CONTESTAR LA DEMANDA ACORDE A LO ESTIÚLADO EN LA NORMA.</t>
  </si>
  <si>
    <t>16 DE ABRIL DE 2025</t>
  </si>
  <si>
    <t>REMISION DE ANTECEDENTES - ABOGADO INTERNO-</t>
  </si>
  <si>
    <t>SINIESTRO - APLICATIVO</t>
  </si>
  <si>
    <t xml:space="preserve">SINIESTRO   LEGIS </t>
  </si>
  <si>
    <t>Radicado(23 digitos)</t>
  </si>
  <si>
    <t>Juzgado</t>
  </si>
  <si>
    <t>Demandado</t>
  </si>
  <si>
    <t xml:space="preserve">Demandante </t>
  </si>
  <si>
    <t>Tipo de vinculacion compañía</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</si>
  <si>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</si>
  <si>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</si>
  <si>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</si>
  <si>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</si>
  <si>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</si>
  <si>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</si>
  <si>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</si>
  <si>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</si>
  <si>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</si>
  <si>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</si>
  <si>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</si>
  <si>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</si>
  <si>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</si>
  <si>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</si>
  <si>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</si>
  <si>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</si>
  <si>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</si>
  <si>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</si>
  <si>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</si>
  <si>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</si>
  <si>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</si>
  <si>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</si>
  <si>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</si>
  <si>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</si>
  <si>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</si>
  <si>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</si>
  <si>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</si>
  <si>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</si>
  <si>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</si>
  <si>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</si>
  <si>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</si>
  <si>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</si>
  <si>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</si>
  <si>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</si>
  <si>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</si>
  <si>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</si>
  <si>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</si>
  <si>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</si>
  <si>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</si>
  <si>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</si>
  <si>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</si>
  <si>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</si>
  <si>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</si>
  <si>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</si>
  <si>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</si>
  <si>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</si>
  <si>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</si>
  <si>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</si>
  <si>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</si>
  <si>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</si>
  <si>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</si>
  <si>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</si>
  <si>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</si>
  <si>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</si>
  <si>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</si>
  <si>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</si>
  <si>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</si>
  <si>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</si>
  <si>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</si>
  <si>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</si>
  <si>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</si>
  <si>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</si>
  <si>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</si>
  <si>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</si>
  <si>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</si>
  <si>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</si>
  <si>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</si>
  <si>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</si>
  <si>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</si>
  <si>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</si>
  <si>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</si>
  <si>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</si>
  <si>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</si>
  <si>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</si>
  <si>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</si>
  <si>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</si>
  <si>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</si>
  <si>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</si>
  <si>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</si>
  <si>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</si>
  <si>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</si>
  <si>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</si>
  <si>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</si>
  <si>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</si>
  <si>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</si>
  <si>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</si>
  <si>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</si>
  <si>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</si>
  <si>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</si>
  <si>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</si>
  <si>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</si>
  <si>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</si>
  <si>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</si>
  <si>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</si>
  <si>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</si>
  <si>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</si>
  <si>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</si>
  <si>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</si>
  <si>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</si>
  <si>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</si>
  <si>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</si>
  <si>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</si>
  <si>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</si>
  <si>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</si>
  <si>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</si>
  <si>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</si>
  <si>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</si>
  <si>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</si>
  <si>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</si>
  <si>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</si>
  <si>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</si>
  <si>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</si>
  <si>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</si>
  <si>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SI</t>
  </si>
  <si>
    <t>CLASE DE REASEGURO</t>
  </si>
  <si>
    <t xml:space="preserve">Situcion Laboral </t>
  </si>
  <si>
    <t>Acompañante motorista</t>
  </si>
  <si>
    <t>LLAMADA EN GARANTIA</t>
  </si>
  <si>
    <t>OCURRENCIA</t>
  </si>
  <si>
    <t xml:space="preserve">SI </t>
  </si>
  <si>
    <t>CEDIDO</t>
  </si>
  <si>
    <t>FACULTATIVO</t>
  </si>
  <si>
    <t xml:space="preserve">Objetado por la Compañía </t>
  </si>
  <si>
    <t xml:space="preserve">Ocupado-trabajador cuenta ajena </t>
  </si>
  <si>
    <t xml:space="preserve">Ciclista </t>
  </si>
  <si>
    <t>RCE HOMICIDIO</t>
  </si>
  <si>
    <t>CLAIMS MADE</t>
  </si>
  <si>
    <t>ACEPTADO</t>
  </si>
  <si>
    <t>AUTOMATICO</t>
  </si>
  <si>
    <t>Pretensiones elevadas- reclamación Compañía</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</si>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</sst>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Red]\-&quot;$&quot;\ #,##0"/>
    <numFmt numFmtId="165" formatCode="_-&quot;$&quot;\ * #,##0_-;\-&quot;$&quot;\ * #,##0_-;_-&quot;$&quot;\ * &quot;-&quot;_-;_-@_-"/>
    <numFmt numFmtId="166" formatCode="_-&quot;$&quot;\ * #,##0.00_-;\-&quot;$&quot;\ * #,##0.00_-;_-&quot;$&quot;\ * &quot;-&quot;??_-;_-@_-"/>
  </numFmts>
  <fonts count="14">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166" fontId="1" fillId="0" borderId="0" applyFont="0" applyFill="0" applyBorder="0" applyAlignment="0" applyProtection="0"/>
  </cellStyleXfs>
  <cellXfs count="13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0" borderId="4"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2" xfId="0" applyFont="1" applyBorder="1" applyAlignment="1" applyProtection="1">
      <alignment horizontal="justify" vertical="top" wrapText="1"/>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165"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0" borderId="1" xfId="0" applyBorder="1" applyAlignment="1">
      <alignment horizontal="justify" vertical="top"/>
    </xf>
    <xf numFmtId="0" fontId="0" fillId="0" borderId="2" xfId="0" applyBorder="1" applyAlignment="1">
      <alignment horizontal="justify" vertical="top"/>
    </xf>
    <xf numFmtId="0" fontId="2" fillId="7" borderId="1"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7" borderId="2" xfId="0"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0" borderId="2" xfId="0" applyNumberFormat="1" applyBorder="1" applyAlignment="1">
      <alignment horizontal="justify" vertical="top"/>
    </xf>
    <xf numFmtId="14" fontId="0" fillId="0" borderId="3" xfId="0" applyNumberFormat="1" applyBorder="1" applyAlignment="1">
      <alignment horizontal="justify" vertical="top"/>
    </xf>
    <xf numFmtId="14" fontId="0" fillId="7" borderId="2" xfId="0" applyNumberFormat="1"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165" fontId="0" fillId="5" borderId="2" xfId="1" applyFont="1" applyFill="1" applyBorder="1" applyAlignment="1" applyProtection="1">
      <alignment horizontal="justify" vertical="top"/>
    </xf>
    <xf numFmtId="165"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xf numFmtId="0" fontId="0" fillId="5" borderId="1" xfId="0" applyFill="1" applyBorder="1" applyAlignment="1">
      <alignment horizontal="justify" vertical="top"/>
    </xf>
    <xf numFmtId="166"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165"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85" zoomScaleNormal="85" workbookViewId="0">
      <selection activeCell="B35" sqref="B35"/>
    </sheetView>
  </sheetViews>
  <sheetFormatPr defaultColWidth="0" defaultRowHeight="14.45"/>
  <cols>
    <col min="1" max="1" width="69.140625" style="7" customWidth="1"/>
    <col min="2" max="2" width="55.140625" style="7" customWidth="1"/>
    <col min="3" max="3" width="108.85546875" style="7" customWidth="1"/>
    <col min="4" max="16384" width="11.42578125" style="2" hidden="1"/>
  </cols>
  <sheetData>
    <row r="1" spans="1:3" ht="25.9">
      <c r="A1" s="65" t="s">
        <v>0</v>
      </c>
      <c r="B1" s="65"/>
      <c r="C1" s="65"/>
    </row>
    <row r="2" spans="1:3">
      <c r="A2" s="5" t="s">
        <v>1</v>
      </c>
      <c r="B2" s="70" t="s">
        <v>2</v>
      </c>
      <c r="C2" s="71"/>
    </row>
    <row r="3" spans="1:3">
      <c r="A3" s="5" t="s">
        <v>3</v>
      </c>
      <c r="B3" s="66" t="s">
        <v>4</v>
      </c>
      <c r="C3" s="67"/>
    </row>
    <row r="4" spans="1:3" ht="15">
      <c r="A4" s="5" t="s">
        <v>5</v>
      </c>
      <c r="B4" s="66" t="s">
        <v>6</v>
      </c>
      <c r="C4" s="67"/>
    </row>
    <row r="5" spans="1:3" ht="31.5" customHeight="1">
      <c r="A5" s="5" t="s">
        <v>7</v>
      </c>
      <c r="B5" s="72" t="s">
        <v>8</v>
      </c>
      <c r="C5" s="67"/>
    </row>
    <row r="6" spans="1:3">
      <c r="A6" s="5" t="s">
        <v>9</v>
      </c>
      <c r="B6" s="60" t="s">
        <v>10</v>
      </c>
      <c r="C6" s="60"/>
    </row>
    <row r="7" spans="1:3" ht="15">
      <c r="A7" s="48" t="s">
        <v>11</v>
      </c>
      <c r="B7" s="66" t="s">
        <v>12</v>
      </c>
      <c r="C7" s="67"/>
    </row>
    <row r="8" spans="1:3" ht="23.1" customHeight="1">
      <c r="A8" s="47" t="s">
        <v>13</v>
      </c>
      <c r="B8" s="60" t="s">
        <v>14</v>
      </c>
      <c r="C8" s="60"/>
    </row>
    <row r="9" spans="1:3">
      <c r="A9" s="47" t="s">
        <v>15</v>
      </c>
      <c r="B9" s="60">
        <v>11431070</v>
      </c>
      <c r="C9" s="60"/>
    </row>
    <row r="10" spans="1:3">
      <c r="A10" s="47" t="s">
        <v>16</v>
      </c>
      <c r="B10" s="58" t="s">
        <v>17</v>
      </c>
      <c r="C10" s="58"/>
    </row>
    <row r="11" spans="1:3" ht="30" customHeight="1">
      <c r="A11" s="21" t="s">
        <v>18</v>
      </c>
      <c r="B11" s="58" t="s">
        <v>19</v>
      </c>
      <c r="C11" s="58"/>
    </row>
    <row r="12" spans="1:3" ht="30" customHeight="1">
      <c r="A12" s="5" t="s">
        <v>20</v>
      </c>
      <c r="B12" s="59" t="s">
        <v>21</v>
      </c>
      <c r="C12" s="58"/>
    </row>
    <row r="13" spans="1:3">
      <c r="A13" s="5" t="s">
        <v>22</v>
      </c>
      <c r="B13" s="60" t="s">
        <v>23</v>
      </c>
      <c r="C13" s="60"/>
    </row>
    <row r="14" spans="1:3">
      <c r="A14" s="5" t="s">
        <v>24</v>
      </c>
      <c r="B14" s="61">
        <v>22713</v>
      </c>
      <c r="C14" s="60"/>
    </row>
    <row r="15" spans="1:3">
      <c r="A15" s="5" t="s">
        <v>25</v>
      </c>
      <c r="B15" s="60" t="s">
        <v>26</v>
      </c>
      <c r="C15" s="60"/>
    </row>
    <row r="16" spans="1:3">
      <c r="A16" s="5" t="s">
        <v>27</v>
      </c>
      <c r="B16" s="61">
        <v>45283</v>
      </c>
      <c r="C16" s="60"/>
    </row>
    <row r="17" spans="1:3" ht="15" customHeight="1">
      <c r="A17" s="5" t="s">
        <v>28</v>
      </c>
      <c r="B17" s="58" t="s">
        <v>29</v>
      </c>
      <c r="C17" s="58"/>
    </row>
    <row r="18" spans="1:3">
      <c r="A18" s="5" t="s">
        <v>30</v>
      </c>
      <c r="B18" s="58" t="s">
        <v>31</v>
      </c>
      <c r="C18" s="58"/>
    </row>
    <row r="19" spans="1:3" ht="18.75" customHeight="1">
      <c r="A19" s="5" t="s">
        <v>32</v>
      </c>
      <c r="B19" s="68" t="s">
        <v>31</v>
      </c>
      <c r="C19" s="69"/>
    </row>
    <row r="20" spans="1:3">
      <c r="A20" s="5" t="s">
        <v>33</v>
      </c>
      <c r="B20" s="60" t="s">
        <v>34</v>
      </c>
      <c r="C20" s="60"/>
    </row>
    <row r="21" spans="1:3" ht="17.25" customHeight="1">
      <c r="A21" s="5" t="s">
        <v>35</v>
      </c>
      <c r="B21" s="58" t="s">
        <v>36</v>
      </c>
      <c r="C21" s="58"/>
    </row>
    <row r="22" spans="1:3" ht="15">
      <c r="A22" s="47" t="s">
        <v>37</v>
      </c>
      <c r="B22" s="55" t="s">
        <v>38</v>
      </c>
      <c r="C22" s="55"/>
    </row>
    <row r="23" spans="1:3" ht="15">
      <c r="A23" s="47" t="s">
        <v>39</v>
      </c>
      <c r="B23" s="57" t="s">
        <v>40</v>
      </c>
      <c r="C23" s="55"/>
    </row>
    <row r="24" spans="1:3" ht="15">
      <c r="A24" s="47" t="s">
        <v>41</v>
      </c>
      <c r="B24" s="57" t="s">
        <v>40</v>
      </c>
      <c r="C24" s="55"/>
    </row>
    <row r="25" spans="1:3">
      <c r="A25" s="73" t="s">
        <v>42</v>
      </c>
      <c r="B25" s="55" t="s">
        <v>43</v>
      </c>
      <c r="C25" s="56"/>
    </row>
    <row r="26" spans="1:3">
      <c r="A26" s="73"/>
      <c r="B26" s="56"/>
      <c r="C26" s="56"/>
    </row>
    <row r="27" spans="1:3" ht="100.5" customHeight="1">
      <c r="A27" s="73"/>
      <c r="B27" s="56"/>
      <c r="C27" s="56"/>
    </row>
    <row r="28" spans="1:3">
      <c r="A28" s="47" t="s">
        <v>44</v>
      </c>
      <c r="B28" s="56" t="s">
        <v>45</v>
      </c>
      <c r="C28" s="56"/>
    </row>
    <row r="29" spans="1:3">
      <c r="A29" s="47" t="s">
        <v>46</v>
      </c>
      <c r="B29" s="53" t="s">
        <v>47</v>
      </c>
      <c r="C29" s="54"/>
    </row>
    <row r="30" spans="1:3">
      <c r="A30" s="47" t="s">
        <v>48</v>
      </c>
      <c r="B30" s="56" t="s">
        <v>49</v>
      </c>
      <c r="C30" s="56"/>
    </row>
    <row r="31" spans="1:3" ht="15">
      <c r="A31" s="47" t="s">
        <v>50</v>
      </c>
      <c r="B31" s="56" t="s">
        <v>51</v>
      </c>
      <c r="C31" s="56"/>
    </row>
    <row r="32" spans="1:3" ht="15">
      <c r="A32" s="47" t="s">
        <v>52</v>
      </c>
      <c r="B32" s="64" t="s">
        <v>53</v>
      </c>
      <c r="C32" s="54"/>
    </row>
    <row r="33" spans="1:3" ht="15">
      <c r="A33" s="5" t="s">
        <v>54</v>
      </c>
      <c r="B33" s="61" t="s">
        <v>55</v>
      </c>
      <c r="C33" s="61"/>
    </row>
    <row r="34" spans="1:3" ht="45.75">
      <c r="A34" s="5" t="s">
        <v>56</v>
      </c>
      <c r="B34" s="62" t="s">
        <v>57</v>
      </c>
      <c r="C34" s="63"/>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A25:A27"/>
    <mergeCell ref="B6:C6"/>
    <mergeCell ref="B8:C8"/>
    <mergeCell ref="B9:C9"/>
    <mergeCell ref="B10:C10"/>
    <mergeCell ref="A1:C1"/>
    <mergeCell ref="B20:C20"/>
    <mergeCell ref="B17:C17"/>
    <mergeCell ref="B7:C7"/>
    <mergeCell ref="B18:C18"/>
    <mergeCell ref="B19:C19"/>
    <mergeCell ref="B2:C2"/>
    <mergeCell ref="B3:C3"/>
    <mergeCell ref="B4:C4"/>
    <mergeCell ref="B5:C5"/>
    <mergeCell ref="B34:C34"/>
    <mergeCell ref="B33:C33"/>
    <mergeCell ref="B31:C31"/>
    <mergeCell ref="B30:C30"/>
    <mergeCell ref="B32:C32"/>
    <mergeCell ref="B11:C11"/>
    <mergeCell ref="B12:C12"/>
    <mergeCell ref="B13:C13"/>
    <mergeCell ref="B14:C14"/>
    <mergeCell ref="B21:C21"/>
    <mergeCell ref="B15:C15"/>
    <mergeCell ref="B16:C16"/>
    <mergeCell ref="B29:C29"/>
    <mergeCell ref="B25:C27"/>
    <mergeCell ref="B24:C24"/>
    <mergeCell ref="B23:C23"/>
    <mergeCell ref="B22:C22"/>
    <mergeCell ref="B28:C28"/>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9" sqref="B9:C9"/>
    </sheetView>
  </sheetViews>
  <sheetFormatPr defaultColWidth="0" defaultRowHeight="14.45"/>
  <cols>
    <col min="1" max="1" width="49.85546875" customWidth="1"/>
    <col min="2" max="2" width="31.42578125" customWidth="1"/>
    <col min="3" max="3" width="90.140625" customWidth="1"/>
    <col min="4" max="16384" width="11.42578125" hidden="1"/>
  </cols>
  <sheetData>
    <row r="1" spans="1:3" ht="25.9">
      <c r="A1" s="74" t="s">
        <v>58</v>
      </c>
      <c r="B1" s="74"/>
      <c r="C1" s="74"/>
    </row>
    <row r="2" spans="1:3" ht="15.75" customHeight="1">
      <c r="A2" s="46" t="s">
        <v>59</v>
      </c>
      <c r="B2" s="75" t="s">
        <v>60</v>
      </c>
      <c r="C2" s="76"/>
    </row>
    <row r="3" spans="1:3" s="2" customFormat="1">
      <c r="A3" s="5" t="s">
        <v>61</v>
      </c>
      <c r="B3" s="60" t="str">
        <f>'AUTOS  NOTA 322'!B2:C2</f>
        <v>25095408900120240006300</v>
      </c>
      <c r="C3" s="60"/>
    </row>
    <row r="4" spans="1:3" s="2" customFormat="1">
      <c r="A4" s="5" t="s">
        <v>62</v>
      </c>
      <c r="B4" s="60" t="str">
        <f>'AUTOS  NOTA 322'!B3:C3</f>
        <v>JUZGADO 001 PROMISCUO MUNICIPAL DE BITUIMA</v>
      </c>
      <c r="C4" s="60"/>
    </row>
    <row r="5" spans="1:3" s="2" customFormat="1">
      <c r="A5" s="5" t="s">
        <v>63</v>
      </c>
      <c r="B5" s="60" t="str">
        <f>'AUTOS  NOTA 322'!B4:C4</f>
        <v>HEREDEROS INDETERMINADOS DE ALEJANDRO RODRIGUEZ BETANCURT, TRANSPORTES LA ESPERANZA S.A. ABSORBIDA POR FLOTA AGUILA S.A, ALLIANZ SEGUROS S.A</v>
      </c>
      <c r="C5" s="60"/>
    </row>
    <row r="6" spans="1:3" s="2" customFormat="1">
      <c r="A6" s="5" t="s">
        <v>64</v>
      </c>
      <c r="B6" s="60" t="str">
        <f>'AUTOS  NOTA 322'!B5:C5</f>
        <v>CLEMENCIA VIVAS BEJARANO (COMPAÑERA PERMANENTE) (23/12/1969)
KAREN JULIED ZEA VIVAS (HIJA) (11/06/2000)
DANIELA ALEJANDRA ZEA VIVAS (HIJA) (08/06/1996)
JULIAN ANDRES ZEA VIVAS (HIJO) (30/06/1994)</v>
      </c>
      <c r="C6" s="60"/>
    </row>
    <row r="7" spans="1:3" s="2" customFormat="1">
      <c r="A7" s="5" t="s">
        <v>65</v>
      </c>
      <c r="B7" s="60" t="str">
        <f>'AUTOS  NOTA 322'!B6:C6</f>
        <v>DEMANDA DIRECTA</v>
      </c>
      <c r="C7" s="60"/>
    </row>
    <row r="8" spans="1:3" s="2" customFormat="1">
      <c r="A8" s="23" t="s">
        <v>66</v>
      </c>
      <c r="B8" s="60" t="str">
        <f>'AUTOS  NOTA 322'!B7:C8</f>
        <v>NORMAN ORLANDO ZEA</v>
      </c>
      <c r="C8" s="60"/>
    </row>
    <row r="9" spans="1:3">
      <c r="A9" s="46" t="s">
        <v>67</v>
      </c>
      <c r="B9" s="60"/>
      <c r="C9" s="60"/>
    </row>
    <row r="10" spans="1:3">
      <c r="A10" s="46" t="s">
        <v>68</v>
      </c>
      <c r="B10" s="60" t="s">
        <v>69</v>
      </c>
      <c r="C10" s="60"/>
    </row>
    <row r="11" spans="1:3">
      <c r="A11" s="46" t="s">
        <v>70</v>
      </c>
      <c r="B11" s="89">
        <v>0</v>
      </c>
      <c r="C11" s="90"/>
    </row>
    <row r="12" spans="1:3">
      <c r="A12" s="46" t="s">
        <v>71</v>
      </c>
      <c r="B12" s="89">
        <v>0</v>
      </c>
      <c r="C12" s="90"/>
    </row>
    <row r="13" spans="1:3">
      <c r="A13" s="46" t="s">
        <v>72</v>
      </c>
      <c r="B13" s="66"/>
      <c r="C13" s="67"/>
    </row>
    <row r="14" spans="1:3">
      <c r="A14" s="46" t="s">
        <v>73</v>
      </c>
      <c r="B14" s="58"/>
      <c r="C14" s="60"/>
    </row>
    <row r="15" spans="1:3">
      <c r="A15" s="46" t="s">
        <v>74</v>
      </c>
      <c r="B15" s="60"/>
      <c r="C15" s="60"/>
    </row>
    <row r="16" spans="1:3">
      <c r="A16" s="46" t="s">
        <v>75</v>
      </c>
      <c r="B16" s="60"/>
      <c r="C16" s="60"/>
    </row>
    <row r="17" spans="1:3">
      <c r="A17" s="91" t="s">
        <v>76</v>
      </c>
      <c r="B17" s="60"/>
      <c r="C17" s="60"/>
    </row>
    <row r="18" spans="1:3">
      <c r="A18" s="92"/>
      <c r="B18" s="9" t="s">
        <v>77</v>
      </c>
      <c r="C18" s="9" t="s">
        <v>78</v>
      </c>
    </row>
    <row r="19" spans="1:3">
      <c r="A19" s="92"/>
      <c r="B19" s="45" t="s">
        <v>79</v>
      </c>
      <c r="C19" s="45"/>
    </row>
    <row r="20" spans="1:3">
      <c r="A20" s="92"/>
      <c r="B20" s="45"/>
      <c r="C20" s="45"/>
    </row>
    <row r="21" spans="1:3">
      <c r="A21" s="93"/>
      <c r="B21" s="45"/>
      <c r="C21" s="45"/>
    </row>
    <row r="22" spans="1:3">
      <c r="A22" s="46" t="s">
        <v>80</v>
      </c>
      <c r="B22" s="60"/>
      <c r="C22" s="60"/>
    </row>
    <row r="23" spans="1:3">
      <c r="A23" s="46" t="s">
        <v>81</v>
      </c>
      <c r="B23" s="94"/>
      <c r="C23" s="95"/>
    </row>
    <row r="24" spans="1:3">
      <c r="A24" s="46" t="s">
        <v>82</v>
      </c>
      <c r="B24" s="60"/>
      <c r="C24" s="60"/>
    </row>
    <row r="25" spans="1:3">
      <c r="A25" s="46" t="s">
        <v>83</v>
      </c>
      <c r="B25" s="60"/>
      <c r="C25" s="60"/>
    </row>
    <row r="26" spans="1:3">
      <c r="A26" s="46" t="s">
        <v>84</v>
      </c>
      <c r="B26" s="60"/>
      <c r="C26" s="60"/>
    </row>
    <row r="27" spans="1:3">
      <c r="A27" s="16" t="s">
        <v>85</v>
      </c>
      <c r="B27" s="60"/>
      <c r="C27" s="60"/>
    </row>
    <row r="28" spans="1:3">
      <c r="A28" s="77" t="s">
        <v>86</v>
      </c>
      <c r="B28" s="77"/>
      <c r="C28" s="77"/>
    </row>
    <row r="29" spans="1:3">
      <c r="A29" s="87" t="s">
        <v>87</v>
      </c>
      <c r="B29" s="88"/>
      <c r="C29" s="10"/>
    </row>
    <row r="30" spans="1:3">
      <c r="A30" s="87" t="s">
        <v>88</v>
      </c>
      <c r="B30" s="88"/>
      <c r="C30" s="10"/>
    </row>
    <row r="31" spans="1:3">
      <c r="A31" s="87" t="s">
        <v>89</v>
      </c>
      <c r="B31" s="88"/>
      <c r="C31" s="11"/>
    </row>
    <row r="32" spans="1:3">
      <c r="A32" s="87" t="s">
        <v>90</v>
      </c>
      <c r="B32" s="88"/>
      <c r="C32" s="10"/>
    </row>
    <row r="33" spans="1:3">
      <c r="A33" s="87" t="s">
        <v>91</v>
      </c>
      <c r="B33" s="88"/>
      <c r="C33" s="10"/>
    </row>
    <row r="34" spans="1:3">
      <c r="A34" s="87" t="s">
        <v>92</v>
      </c>
      <c r="B34" s="88"/>
      <c r="C34" s="12"/>
    </row>
    <row r="35" spans="1:3">
      <c r="A35" s="78" t="s">
        <v>93</v>
      </c>
      <c r="B35" s="79"/>
      <c r="C35" s="13"/>
    </row>
    <row r="36" spans="1:3">
      <c r="A36" s="78" t="s">
        <v>94</v>
      </c>
      <c r="B36" s="79"/>
      <c r="C36" s="14"/>
    </row>
    <row r="37" spans="1:3">
      <c r="A37" s="80" t="s">
        <v>95</v>
      </c>
      <c r="B37" s="81"/>
      <c r="C37" s="14"/>
    </row>
    <row r="38" spans="1:3">
      <c r="A38" s="82"/>
      <c r="B38" s="83"/>
      <c r="C38" s="14"/>
    </row>
    <row r="39" spans="1:3">
      <c r="A39" s="84"/>
      <c r="B39" s="85"/>
      <c r="C39" s="14"/>
    </row>
    <row r="40" spans="1:3">
      <c r="A40" s="86" t="s">
        <v>96</v>
      </c>
      <c r="B40" s="86"/>
      <c r="C40" s="86"/>
    </row>
    <row r="41" spans="1:3">
      <c r="A41" s="49" t="s">
        <v>97</v>
      </c>
      <c r="B41" s="50"/>
      <c r="C41" s="14"/>
    </row>
    <row r="42" spans="1:3">
      <c r="A42" s="78" t="s">
        <v>98</v>
      </c>
      <c r="B42" s="79"/>
      <c r="C42" s="14"/>
    </row>
    <row r="43" spans="1:3">
      <c r="A43" s="78" t="s">
        <v>99</v>
      </c>
      <c r="B43" s="79"/>
      <c r="C43" s="14"/>
    </row>
    <row r="44" spans="1:3">
      <c r="A44" s="49" t="s">
        <v>100</v>
      </c>
      <c r="B44" s="50"/>
      <c r="C44" s="14"/>
    </row>
    <row r="45" spans="1:3">
      <c r="A45" s="49" t="s">
        <v>101</v>
      </c>
      <c r="B45" s="50"/>
      <c r="C45" s="14"/>
    </row>
    <row r="46" spans="1:3">
      <c r="A46" s="78" t="s">
        <v>102</v>
      </c>
      <c r="B46" s="79"/>
      <c r="C46" s="14"/>
    </row>
    <row r="47" spans="1:3">
      <c r="A47" s="49" t="s">
        <v>103</v>
      </c>
      <c r="B47" s="15"/>
      <c r="C47" s="14"/>
    </row>
    <row r="48" spans="1:3">
      <c r="A48" s="78" t="s">
        <v>104</v>
      </c>
      <c r="B48" s="79"/>
      <c r="C48" s="14"/>
    </row>
    <row r="49" spans="1:3">
      <c r="A49" s="78" t="s">
        <v>105</v>
      </c>
      <c r="B49" s="79"/>
      <c r="C49" s="14"/>
    </row>
    <row r="50" spans="1:3">
      <c r="A50" s="78" t="s">
        <v>95</v>
      </c>
      <c r="B50" s="79"/>
      <c r="C50" s="14"/>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85" zoomScaleNormal="85" workbookViewId="0">
      <selection activeCell="B3" sqref="B3:C3"/>
    </sheetView>
  </sheetViews>
  <sheetFormatPr defaultColWidth="0" defaultRowHeight="14.45"/>
  <cols>
    <col min="1" max="1" width="70" style="33" customWidth="1"/>
    <col min="2" max="2" width="35.42578125" style="33" customWidth="1"/>
    <col min="3" max="3" width="164" style="33" customWidth="1"/>
    <col min="4" max="8" width="11.42578125" style="33" hidden="1" customWidth="1"/>
    <col min="9" max="9" width="12" style="33" hidden="1" customWidth="1"/>
    <col min="10" max="16384" width="11.42578125" style="33" hidden="1"/>
  </cols>
  <sheetData>
    <row r="1" spans="1:9" ht="25.9">
      <c r="A1" s="100" t="s">
        <v>106</v>
      </c>
      <c r="B1" s="100"/>
      <c r="C1" s="100"/>
    </row>
    <row r="2" spans="1:9" ht="15" customHeight="1">
      <c r="A2" s="27" t="s">
        <v>59</v>
      </c>
      <c r="B2" s="101" t="str">
        <f>'AUTOS NOTA 321'!B2:C2</f>
        <v xml:space="preserve">SINIESTRO   LEGIS </v>
      </c>
      <c r="C2" s="102"/>
    </row>
    <row r="3" spans="1:9">
      <c r="A3" s="28" t="s">
        <v>61</v>
      </c>
      <c r="B3" s="105" t="str">
        <f>'AUTOS  NOTA 322'!B2:C2</f>
        <v>25095408900120240006300</v>
      </c>
      <c r="C3" s="105"/>
    </row>
    <row r="4" spans="1:9">
      <c r="A4" s="28" t="s">
        <v>62</v>
      </c>
      <c r="B4" s="105" t="str">
        <f>'AUTOS  NOTA 322'!B3:C3</f>
        <v>JUZGADO 001 PROMISCUO MUNICIPAL DE BITUIMA</v>
      </c>
      <c r="C4" s="105"/>
    </row>
    <row r="5" spans="1:9">
      <c r="A5" s="28" t="s">
        <v>63</v>
      </c>
      <c r="B5" s="105" t="str">
        <f>'AUTOS  NOTA 322'!B4:C4</f>
        <v>HEREDEROS INDETERMINADOS DE ALEJANDRO RODRIGUEZ BETANCURT, TRANSPORTES LA ESPERANZA S.A. ABSORBIDA POR FLOTA AGUILA S.A, ALLIANZ SEGUROS S.A</v>
      </c>
      <c r="C5" s="105"/>
    </row>
    <row r="6" spans="1:9" ht="15" customHeight="1">
      <c r="A6" s="28" t="s">
        <v>64</v>
      </c>
      <c r="B6" s="105" t="str">
        <f>'AUTOS  NOTA 322'!B5:C5</f>
        <v>CLEMENCIA VIVAS BEJARANO (COMPAÑERA PERMANENTE) (23/12/1969)
KAREN JULIED ZEA VIVAS (HIJA) (11/06/2000)
DANIELA ALEJANDRA ZEA VIVAS (HIJA) (08/06/1996)
JULIAN ANDRES ZEA VIVAS (HIJO) (30/06/1994)</v>
      </c>
      <c r="C6" s="105"/>
    </row>
    <row r="7" spans="1:9">
      <c r="A7" s="28" t="s">
        <v>65</v>
      </c>
      <c r="B7" s="105" t="str">
        <f>'AUTOS  NOTA 322'!B6:C6</f>
        <v>DEMANDA DIRECTA</v>
      </c>
      <c r="C7" s="105"/>
    </row>
    <row r="8" spans="1:9">
      <c r="A8" s="29" t="s">
        <v>66</v>
      </c>
      <c r="B8" s="105" t="str">
        <f>'AUTOS  NOTA 322'!B7:C8</f>
        <v>NORMAN ORLANDO ZEA</v>
      </c>
      <c r="C8" s="105"/>
    </row>
    <row r="9" spans="1:9">
      <c r="A9" s="28" t="s">
        <v>107</v>
      </c>
      <c r="B9" s="98">
        <f>SUM(C11,C12,C14,C15,C17)</f>
        <v>0</v>
      </c>
      <c r="C9" s="99"/>
    </row>
    <row r="10" spans="1:9">
      <c r="A10" s="106" t="s">
        <v>108</v>
      </c>
      <c r="B10" s="103" t="s">
        <v>109</v>
      </c>
      <c r="C10" s="104"/>
    </row>
    <row r="11" spans="1:9">
      <c r="A11" s="106"/>
      <c r="B11" s="51" t="s">
        <v>110</v>
      </c>
      <c r="C11" s="24"/>
    </row>
    <row r="12" spans="1:9">
      <c r="A12" s="106"/>
      <c r="B12" s="51" t="s">
        <v>111</v>
      </c>
      <c r="C12" s="24"/>
    </row>
    <row r="13" spans="1:9">
      <c r="A13" s="106"/>
      <c r="B13" s="103"/>
      <c r="C13" s="104"/>
    </row>
    <row r="14" spans="1:9">
      <c r="A14" s="106"/>
      <c r="B14" s="51" t="s">
        <v>112</v>
      </c>
      <c r="C14" s="30"/>
    </row>
    <row r="15" spans="1:9">
      <c r="A15" s="106"/>
      <c r="B15" s="51" t="s">
        <v>113</v>
      </c>
      <c r="C15" s="30"/>
      <c r="E15" s="33" t="s">
        <v>114</v>
      </c>
      <c r="F15" s="34">
        <v>0.7</v>
      </c>
    </row>
    <row r="16" spans="1:9">
      <c r="A16" s="106"/>
      <c r="B16" s="103" t="s">
        <v>115</v>
      </c>
      <c r="C16" s="104"/>
      <c r="E16" s="33" t="s">
        <v>116</v>
      </c>
      <c r="F16" s="35">
        <v>0.3</v>
      </c>
      <c r="I16" s="36"/>
    </row>
    <row r="17" spans="1:9">
      <c r="A17" s="106"/>
      <c r="B17" s="51"/>
      <c r="C17" s="31"/>
      <c r="F17" s="37"/>
      <c r="I17" s="36"/>
    </row>
    <row r="18" spans="1:9" ht="23.25" customHeight="1">
      <c r="A18" s="52" t="s">
        <v>117</v>
      </c>
      <c r="B18" s="101" t="s">
        <v>114</v>
      </c>
      <c r="C18" s="102"/>
    </row>
    <row r="19" spans="1:9" ht="28.9">
      <c r="A19" s="28" t="s">
        <v>118</v>
      </c>
      <c r="B19" s="114"/>
      <c r="C19" s="115"/>
    </row>
    <row r="20" spans="1:9" ht="15" customHeight="1">
      <c r="A20" s="38" t="s">
        <v>119</v>
      </c>
      <c r="B20" s="111">
        <f>((C22+C23+C25+C26+C30+C28+C32+C34+C29+C33)-C37-C38)*C36*C39</f>
        <v>0</v>
      </c>
      <c r="C20" s="111"/>
    </row>
    <row r="21" spans="1:9">
      <c r="A21" s="52" t="s">
        <v>120</v>
      </c>
      <c r="B21" s="116" t="s">
        <v>109</v>
      </c>
      <c r="C21" s="117"/>
    </row>
    <row r="22" spans="1:9">
      <c r="A22" s="109"/>
      <c r="B22" s="51" t="s">
        <v>110</v>
      </c>
      <c r="C22" s="24">
        <v>0</v>
      </c>
    </row>
    <row r="23" spans="1:9">
      <c r="A23" s="110"/>
      <c r="B23" s="51" t="s">
        <v>111</v>
      </c>
      <c r="C23" s="24">
        <v>0</v>
      </c>
    </row>
    <row r="24" spans="1:9">
      <c r="A24" s="110"/>
      <c r="B24" s="103" t="s">
        <v>121</v>
      </c>
      <c r="C24" s="104"/>
    </row>
    <row r="25" spans="1:9">
      <c r="A25" s="110"/>
      <c r="B25" s="51" t="s">
        <v>112</v>
      </c>
      <c r="C25" s="24">
        <v>0</v>
      </c>
    </row>
    <row r="26" spans="1:9" ht="29.1" customHeight="1">
      <c r="A26" s="110"/>
      <c r="B26" s="51" t="s">
        <v>122</v>
      </c>
      <c r="C26" s="24">
        <v>0</v>
      </c>
    </row>
    <row r="27" spans="1:9">
      <c r="A27" s="110"/>
      <c r="B27" s="103" t="s">
        <v>123</v>
      </c>
      <c r="C27" s="104"/>
    </row>
    <row r="28" spans="1:9">
      <c r="A28" s="110"/>
      <c r="B28" s="51" t="s">
        <v>124</v>
      </c>
      <c r="C28" s="24">
        <v>0</v>
      </c>
    </row>
    <row r="29" spans="1:9">
      <c r="A29" s="110"/>
      <c r="B29" s="51" t="s">
        <v>110</v>
      </c>
      <c r="C29" s="24"/>
    </row>
    <row r="30" spans="1:9">
      <c r="A30" s="110"/>
      <c r="B30" s="51" t="s">
        <v>111</v>
      </c>
      <c r="C30" s="24">
        <v>0</v>
      </c>
    </row>
    <row r="31" spans="1:9">
      <c r="A31" s="110"/>
      <c r="B31" s="103" t="s">
        <v>125</v>
      </c>
      <c r="C31" s="104"/>
    </row>
    <row r="32" spans="1:9">
      <c r="A32" s="110"/>
      <c r="B32" s="51"/>
      <c r="C32" s="24"/>
    </row>
    <row r="33" spans="1:3">
      <c r="A33" s="110"/>
      <c r="B33" s="51" t="s">
        <v>110</v>
      </c>
      <c r="C33" s="24">
        <v>0</v>
      </c>
    </row>
    <row r="34" spans="1:3">
      <c r="A34" s="110"/>
      <c r="B34" s="51" t="s">
        <v>111</v>
      </c>
      <c r="C34" s="24">
        <v>0</v>
      </c>
    </row>
    <row r="35" spans="1:3">
      <c r="A35" s="110"/>
      <c r="B35" s="103" t="s">
        <v>126</v>
      </c>
      <c r="C35" s="104"/>
    </row>
    <row r="36" spans="1:3">
      <c r="A36" s="110"/>
      <c r="B36" s="51" t="s">
        <v>127</v>
      </c>
      <c r="C36" s="25">
        <v>1</v>
      </c>
    </row>
    <row r="37" spans="1:3">
      <c r="A37" s="110"/>
      <c r="B37" s="51" t="s">
        <v>71</v>
      </c>
      <c r="C37" s="26">
        <v>0</v>
      </c>
    </row>
    <row r="38" spans="1:3">
      <c r="A38" s="110"/>
      <c r="B38" s="51" t="s">
        <v>128</v>
      </c>
      <c r="C38" s="26"/>
    </row>
    <row r="39" spans="1:3">
      <c r="A39" s="110"/>
      <c r="B39" s="51" t="s">
        <v>129</v>
      </c>
      <c r="C39" s="25">
        <v>1</v>
      </c>
    </row>
    <row r="40" spans="1:3">
      <c r="A40" s="39" t="s">
        <v>130</v>
      </c>
      <c r="B40" s="111">
        <f>IFERROR(B20*(VLOOKUP(B18,E15:F17,2,0)),16666)</f>
        <v>0</v>
      </c>
      <c r="C40" s="111"/>
    </row>
    <row r="41" spans="1:3" ht="93" customHeight="1">
      <c r="A41" s="28" t="s">
        <v>131</v>
      </c>
      <c r="B41" s="112"/>
      <c r="C41" s="113"/>
    </row>
    <row r="42" spans="1:3" ht="211.5" customHeight="1">
      <c r="A42" s="28" t="s">
        <v>132</v>
      </c>
      <c r="B42" s="107"/>
      <c r="C42" s="108"/>
    </row>
    <row r="45" spans="1:3" ht="25.9">
      <c r="A45" s="96" t="s">
        <v>133</v>
      </c>
      <c r="B45" s="96"/>
      <c r="C45" s="96"/>
    </row>
    <row r="46" spans="1:3">
      <c r="A46" s="97" t="s">
        <v>134</v>
      </c>
      <c r="B46" s="97"/>
      <c r="C46" s="97"/>
    </row>
    <row r="47" spans="1:3">
      <c r="A47" s="40" t="s">
        <v>135</v>
      </c>
      <c r="B47" s="40" t="s">
        <v>136</v>
      </c>
      <c r="C47" s="41" t="s">
        <v>137</v>
      </c>
    </row>
    <row r="48" spans="1:3" ht="26.45">
      <c r="A48" s="42" t="s">
        <v>138</v>
      </c>
      <c r="B48" s="43" t="s">
        <v>139</v>
      </c>
      <c r="C48" s="42" t="s">
        <v>140</v>
      </c>
    </row>
    <row r="49" spans="1:3" ht="39.6">
      <c r="A49" s="42" t="s">
        <v>141</v>
      </c>
      <c r="B49" s="43" t="s">
        <v>139</v>
      </c>
      <c r="C49" s="42" t="s">
        <v>142</v>
      </c>
    </row>
    <row r="50" spans="1:3" ht="26.45">
      <c r="A50" s="42" t="s">
        <v>143</v>
      </c>
      <c r="B50" s="43" t="s">
        <v>139</v>
      </c>
      <c r="C50" s="42" t="s">
        <v>144</v>
      </c>
    </row>
    <row r="51" spans="1:3">
      <c r="A51" s="42" t="s">
        <v>145</v>
      </c>
      <c r="B51" s="43" t="s">
        <v>139</v>
      </c>
      <c r="C51" s="42" t="s">
        <v>146</v>
      </c>
    </row>
    <row r="52" spans="1:3">
      <c r="A52" s="42" t="s">
        <v>147</v>
      </c>
      <c r="B52" s="43" t="s">
        <v>139</v>
      </c>
      <c r="C52" s="44"/>
    </row>
    <row r="53" spans="1:3">
      <c r="A53" s="42" t="s">
        <v>148</v>
      </c>
      <c r="B53" s="43"/>
      <c r="C53" s="42" t="s">
        <v>149</v>
      </c>
    </row>
    <row r="54" spans="1:3" ht="26.45">
      <c r="A54" s="42" t="s">
        <v>150</v>
      </c>
      <c r="B54" s="43" t="s">
        <v>139</v>
      </c>
      <c r="C54" s="42" t="s">
        <v>151</v>
      </c>
    </row>
    <row r="55" spans="1:3">
      <c r="A55" s="42" t="s">
        <v>152</v>
      </c>
      <c r="B55" s="43" t="s">
        <v>139</v>
      </c>
      <c r="C55" s="44" t="s">
        <v>153</v>
      </c>
    </row>
    <row r="56" spans="1:3" ht="26.45">
      <c r="A56" s="42" t="s">
        <v>154</v>
      </c>
      <c r="B56" s="43" t="s">
        <v>139</v>
      </c>
      <c r="C56" s="44" t="s">
        <v>155</v>
      </c>
    </row>
    <row r="57" spans="1:3" ht="26.45">
      <c r="A57" s="42" t="s">
        <v>156</v>
      </c>
      <c r="B57" s="43" t="s">
        <v>139</v>
      </c>
      <c r="C57" s="44" t="s">
        <v>157</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4.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defaultColWidth="0" defaultRowHeight="14.45"/>
  <cols>
    <col min="1" max="1" width="37" customWidth="1"/>
    <col min="2" max="2" width="11.42578125" customWidth="1"/>
    <col min="3" max="3" width="94.42578125" customWidth="1"/>
    <col min="4" max="16384" width="11.42578125" hidden="1"/>
  </cols>
  <sheetData>
    <row r="1" spans="1:3" ht="25.9">
      <c r="A1" s="74" t="s">
        <v>158</v>
      </c>
      <c r="B1" s="74"/>
      <c r="C1" s="74"/>
    </row>
    <row r="2" spans="1:3">
      <c r="A2" s="46" t="s">
        <v>59</v>
      </c>
      <c r="B2" s="94" t="str">
        <f>'AUTOS NOTA 324-478'!B2:C2</f>
        <v xml:space="preserve">SINIESTRO   LEGIS </v>
      </c>
      <c r="C2" s="95"/>
    </row>
    <row r="3" spans="1:3">
      <c r="A3" s="5" t="s">
        <v>61</v>
      </c>
      <c r="B3" s="60" t="str">
        <f>'AUTOS  NOTA 322'!B2:C2</f>
        <v>25095408900120240006300</v>
      </c>
      <c r="C3" s="60"/>
    </row>
    <row r="4" spans="1:3">
      <c r="A4" s="5" t="s">
        <v>62</v>
      </c>
      <c r="B4" s="60" t="str">
        <f>'AUTOS  NOTA 322'!B3:C3</f>
        <v>JUZGADO 001 PROMISCUO MUNICIPAL DE BITUIMA</v>
      </c>
      <c r="C4" s="60"/>
    </row>
    <row r="5" spans="1:3">
      <c r="A5" s="5" t="s">
        <v>63</v>
      </c>
      <c r="B5" s="60" t="str">
        <f>'AUTOS  NOTA 322'!B4:C4</f>
        <v>HEREDEROS INDETERMINADOS DE ALEJANDRO RODRIGUEZ BETANCURT, TRANSPORTES LA ESPERANZA S.A. ABSORBIDA POR FLOTA AGUILA S.A, ALLIANZ SEGUROS S.A</v>
      </c>
      <c r="C5" s="60"/>
    </row>
    <row r="6" spans="1:3" ht="15" customHeight="1">
      <c r="A6" s="5" t="s">
        <v>64</v>
      </c>
      <c r="B6" s="60" t="str">
        <f>'AUTOS  NOTA 322'!B5:C5</f>
        <v>CLEMENCIA VIVAS BEJARANO (COMPAÑERA PERMANENTE) (23/12/1969)
KAREN JULIED ZEA VIVAS (HIJA) (11/06/2000)
DANIELA ALEJANDRA ZEA VIVAS (HIJA) (08/06/1996)
JULIAN ANDRES ZEA VIVAS (HIJO) (30/06/1994)</v>
      </c>
      <c r="C6" s="60"/>
    </row>
    <row r="7" spans="1:3" ht="15" customHeight="1">
      <c r="A7" s="5" t="s">
        <v>65</v>
      </c>
      <c r="B7" s="60" t="str">
        <f>'AUTOS  NOTA 322'!B6:C6</f>
        <v>DEMANDA DIRECTA</v>
      </c>
      <c r="C7" s="60"/>
    </row>
    <row r="8" spans="1:3" ht="15" customHeight="1">
      <c r="A8" s="23" t="s">
        <v>66</v>
      </c>
      <c r="B8" s="60" t="str">
        <f>'AUTOS  NOTA 322'!B7:C8</f>
        <v>NORMAN ORLANDO ZEA</v>
      </c>
      <c r="C8" s="60"/>
    </row>
    <row r="9" spans="1:3" ht="18.95" customHeight="1">
      <c r="A9" s="5" t="s">
        <v>159</v>
      </c>
      <c r="B9" s="60"/>
      <c r="C9" s="60"/>
    </row>
    <row r="10" spans="1:3">
      <c r="A10" s="6" t="s">
        <v>120</v>
      </c>
      <c r="B10" s="120">
        <f>'AUTOS NOTA 324-478'!B20:C20</f>
        <v>0</v>
      </c>
      <c r="C10" s="120"/>
    </row>
    <row r="11" spans="1:3">
      <c r="A11" s="6" t="s">
        <v>160</v>
      </c>
      <c r="B11" s="121">
        <f>'AUTOS NOTA 324-478'!B40:C40</f>
        <v>0</v>
      </c>
      <c r="C11" s="60"/>
    </row>
    <row r="12" spans="1:3" ht="28.9">
      <c r="A12" s="6" t="s">
        <v>161</v>
      </c>
      <c r="B12" s="118"/>
      <c r="C12" s="119"/>
    </row>
    <row r="13" spans="1:3" ht="43.15">
      <c r="A13" s="5" t="s">
        <v>162</v>
      </c>
      <c r="B13" s="60"/>
      <c r="C13" s="60"/>
    </row>
    <row r="14" spans="1:3" ht="43.15">
      <c r="A14" s="5" t="s">
        <v>163</v>
      </c>
      <c r="B14" s="60"/>
      <c r="C14" s="60"/>
    </row>
    <row r="15" spans="1:3">
      <c r="A15" s="5" t="s">
        <v>164</v>
      </c>
      <c r="B15" s="45"/>
      <c r="C15" s="45"/>
    </row>
    <row r="16" spans="1:3">
      <c r="A16" s="6" t="s">
        <v>165</v>
      </c>
      <c r="B16" s="60"/>
      <c r="C16" s="60"/>
    </row>
    <row r="17" spans="1:3">
      <c r="A17" s="45" t="s">
        <v>166</v>
      </c>
      <c r="B17" s="119"/>
      <c r="C17" s="11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defaultColWidth="0" defaultRowHeight="14.45"/>
  <cols>
    <col min="1" max="1" width="54.42578125" customWidth="1"/>
    <col min="2" max="2" width="23.42578125" customWidth="1"/>
    <col min="3" max="3" width="98.85546875" customWidth="1"/>
    <col min="4" max="8" width="0" hidden="1" customWidth="1"/>
    <col min="9" max="16384" width="11.42578125" hidden="1"/>
  </cols>
  <sheetData>
    <row r="1" spans="1:3" ht="25.9">
      <c r="A1" s="74" t="s">
        <v>167</v>
      </c>
      <c r="B1" s="74"/>
      <c r="C1" s="74"/>
    </row>
    <row r="2" spans="1:3">
      <c r="A2" s="32" t="s">
        <v>59</v>
      </c>
      <c r="B2" s="94" t="str">
        <f>'[2]AUTOS NOTA 321'!B2:C2</f>
        <v xml:space="preserve">SINIESTRO   LEGIS </v>
      </c>
      <c r="C2" s="95"/>
    </row>
    <row r="3" spans="1:3">
      <c r="A3" s="5" t="s">
        <v>61</v>
      </c>
      <c r="B3" s="60" t="str">
        <f>'[3]GENERALES NOTA 322'!B2:C2</f>
        <v xml:space="preserve">Radicado </v>
      </c>
      <c r="C3" s="60"/>
    </row>
    <row r="4" spans="1:3">
      <c r="A4" s="5" t="s">
        <v>62</v>
      </c>
      <c r="B4" s="60" t="str">
        <f>'[3]GENERALES NOTA 322'!B3:C3</f>
        <v>JUZGADO</v>
      </c>
      <c r="C4" s="60"/>
    </row>
    <row r="5" spans="1:3">
      <c r="A5" s="5" t="s">
        <v>63</v>
      </c>
      <c r="B5" s="60" t="str">
        <f>'[3]GENERALES NOTA 322'!B4:C4</f>
        <v xml:space="preserve">NOMBRE Y APELLIDOS DE  LOS DEMANDADOS </v>
      </c>
      <c r="C5" s="60"/>
    </row>
    <row r="6" spans="1:3">
      <c r="A6" s="5" t="s">
        <v>64</v>
      </c>
      <c r="B6" s="60" t="str">
        <f>'[3]GENERALES NOTA 322'!B5:C5</f>
        <v>COLOCAR LOS NOMBRES Y APELLIDOS, SU CALIDAD (HERMANO, HIJO ETC)  PARA LOS CONYUGES E HIJOS COLOCAR LA FECHA DE NACIMIENTO.</v>
      </c>
      <c r="C6" s="60"/>
    </row>
    <row r="7" spans="1:3">
      <c r="A7" s="5" t="s">
        <v>65</v>
      </c>
      <c r="B7" s="60" t="str">
        <f>'[3]GENERALES NOTA 322'!B6:C6</f>
        <v>LLAMADA EN GARANTIA</v>
      </c>
      <c r="C7" s="60"/>
    </row>
    <row r="8" spans="1:3">
      <c r="A8" s="5" t="s">
        <v>159</v>
      </c>
      <c r="B8" s="60" t="str">
        <f>'[3]GENERALES NOTA 325'!B8:C8</f>
        <v>PROBABLE GENERALES</v>
      </c>
      <c r="C8" s="60"/>
    </row>
    <row r="9" spans="1:3">
      <c r="A9" s="6" t="s">
        <v>120</v>
      </c>
      <c r="B9" s="120">
        <f>'[3]GENERALES  NOTA 324 -478'!B17:C17</f>
        <v>100000000</v>
      </c>
      <c r="C9" s="120"/>
    </row>
    <row r="10" spans="1:3">
      <c r="A10" s="5" t="s">
        <v>168</v>
      </c>
      <c r="B10" s="123">
        <v>0</v>
      </c>
      <c r="C10" s="123"/>
    </row>
    <row r="11" spans="1:3">
      <c r="A11" s="5" t="s">
        <v>169</v>
      </c>
      <c r="B11" s="60"/>
      <c r="C11" s="60"/>
    </row>
    <row r="12" spans="1:3">
      <c r="A12" s="5" t="s">
        <v>170</v>
      </c>
      <c r="B12" s="60"/>
      <c r="C12" s="60"/>
    </row>
    <row r="13" spans="1:3">
      <c r="A13" s="5" t="s">
        <v>171</v>
      </c>
      <c r="B13" s="122"/>
      <c r="C13" s="122"/>
    </row>
    <row r="14" spans="1:3">
      <c r="A14" s="5" t="s">
        <v>172</v>
      </c>
      <c r="B14" s="60"/>
      <c r="C14" s="60"/>
    </row>
    <row r="20" spans="4:8">
      <c r="D20" t="str">
        <f t="shared" ref="D20:H23" si="0">UPPER(D18)</f>
        <v/>
      </c>
      <c r="E20" t="str">
        <f t="shared" si="0"/>
        <v/>
      </c>
      <c r="F20" t="str">
        <f t="shared" si="0"/>
        <v/>
      </c>
      <c r="G20" t="str">
        <f t="shared" si="0"/>
        <v/>
      </c>
      <c r="H20" t="str">
        <f t="shared" si="0"/>
        <v/>
      </c>
    </row>
    <row r="21" spans="4:8">
      <c r="D21" t="str">
        <f t="shared" si="0"/>
        <v/>
      </c>
      <c r="E21" t="str">
        <f t="shared" si="0"/>
        <v/>
      </c>
      <c r="F21" t="str">
        <f t="shared" si="0"/>
        <v/>
      </c>
      <c r="G21" t="str">
        <f t="shared" si="0"/>
        <v/>
      </c>
      <c r="H21" t="str">
        <f t="shared" si="0"/>
        <v/>
      </c>
    </row>
    <row r="22" spans="4:8">
      <c r="D22" t="str">
        <f t="shared" si="0"/>
        <v/>
      </c>
      <c r="E22" t="str">
        <f t="shared" si="0"/>
        <v/>
      </c>
      <c r="F22" t="str">
        <f t="shared" si="0"/>
        <v/>
      </c>
      <c r="G22" t="str">
        <f t="shared" si="0"/>
        <v/>
      </c>
      <c r="H22" t="str">
        <f t="shared" si="0"/>
        <v/>
      </c>
    </row>
    <row r="23" spans="4:8">
      <c r="D23" t="str">
        <f>UPPER(D21)</f>
        <v/>
      </c>
      <c r="E23" t="str">
        <f t="shared" si="0"/>
        <v/>
      </c>
      <c r="F23" t="str">
        <f t="shared" si="0"/>
        <v/>
      </c>
      <c r="G23" t="str">
        <f t="shared" si="0"/>
        <v/>
      </c>
      <c r="H23" t="str">
        <f t="shared" si="0"/>
        <v/>
      </c>
    </row>
    <row r="24" spans="4:8">
      <c r="D24" t="str">
        <f t="shared" ref="D24:H25" si="1">UPPER(D22)</f>
        <v/>
      </c>
      <c r="E24" t="str">
        <f t="shared" si="1"/>
        <v/>
      </c>
      <c r="F24" t="str">
        <f t="shared" si="1"/>
        <v/>
      </c>
      <c r="G24" t="str">
        <f t="shared" si="1"/>
        <v/>
      </c>
      <c r="H24" t="str">
        <f t="shared" si="1"/>
        <v/>
      </c>
    </row>
    <row r="25" spans="4:8">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defaultColWidth="0" defaultRowHeight="14.45"/>
  <cols>
    <col min="1" max="1" width="72.85546875" customWidth="1"/>
    <col min="2" max="2" width="39.85546875" customWidth="1"/>
    <col min="3" max="3" width="96.28515625" customWidth="1"/>
    <col min="4" max="16384" width="11.42578125" hidden="1"/>
  </cols>
  <sheetData>
    <row r="1" spans="1:6" ht="25.9">
      <c r="A1" s="74" t="s">
        <v>173</v>
      </c>
      <c r="B1" s="74"/>
      <c r="C1" s="74"/>
    </row>
    <row r="2" spans="1:6">
      <c r="A2" s="46" t="s">
        <v>59</v>
      </c>
      <c r="B2" s="94" t="str">
        <f>'[2]AUTOS NOTA 321'!B2:C2</f>
        <v xml:space="preserve">SINIESTRO   LEGIS </v>
      </c>
      <c r="C2" s="95"/>
    </row>
    <row r="3" spans="1:6">
      <c r="A3" s="5" t="s">
        <v>61</v>
      </c>
      <c r="B3" s="60" t="str">
        <f>'[3]GENERALES NOTA 322'!B2:C2</f>
        <v xml:space="preserve">Radicado </v>
      </c>
      <c r="C3" s="60"/>
    </row>
    <row r="4" spans="1:6">
      <c r="A4" s="5" t="s">
        <v>62</v>
      </c>
      <c r="B4" s="60" t="str">
        <f>'[3]GENERALES NOTA 322'!B3:C3</f>
        <v>JUZGADO</v>
      </c>
      <c r="C4" s="60"/>
    </row>
    <row r="5" spans="1:6">
      <c r="A5" s="5" t="s">
        <v>63</v>
      </c>
      <c r="B5" s="60" t="str">
        <f>'[3]GENERALES NOTA 322'!B4:C4</f>
        <v xml:space="preserve">NOMBRE Y APELLIDOS DE  LOS DEMANDADOS </v>
      </c>
      <c r="C5" s="60"/>
    </row>
    <row r="6" spans="1:6">
      <c r="A6" s="5" t="s">
        <v>64</v>
      </c>
      <c r="B6" s="60" t="str">
        <f>'[3]GENERALES NOTA 322'!B5:C5</f>
        <v>COLOCAR LOS NOMBRES Y APELLIDOS, SU CALIDAD (HERMANO, HIJO ETC)  PARA LOS CONYUGES E HIJOS COLOCAR LA FECHA DE NACIMIENTO.</v>
      </c>
      <c r="C6" s="60"/>
    </row>
    <row r="7" spans="1:6">
      <c r="A7" s="5" t="s">
        <v>65</v>
      </c>
      <c r="B7" s="60" t="str">
        <f>'[3]GENERALES NOTA 322'!B6:C6</f>
        <v>LLAMADA EN GARANTIA</v>
      </c>
      <c r="C7" s="60"/>
    </row>
    <row r="8" spans="1:6">
      <c r="A8" s="5" t="s">
        <v>174</v>
      </c>
      <c r="B8" s="60" t="str">
        <f>'[3]GENERALES NOTA 325'!B8:C8</f>
        <v>PROBABLE GENERALES</v>
      </c>
      <c r="C8" s="60"/>
    </row>
    <row r="9" spans="1:6">
      <c r="A9" s="5" t="s">
        <v>175</v>
      </c>
      <c r="B9" s="60"/>
      <c r="C9" s="60"/>
    </row>
    <row r="10" spans="1:6" ht="111" customHeight="1">
      <c r="A10" s="5" t="s">
        <v>176</v>
      </c>
      <c r="B10" s="60"/>
      <c r="C10" s="60"/>
    </row>
    <row r="11" spans="1:6" ht="21" customHeight="1">
      <c r="A11" s="124"/>
      <c r="B11" s="124"/>
      <c r="C11" s="124"/>
      <c r="E11" t="s">
        <v>114</v>
      </c>
      <c r="F11" s="18">
        <v>0.7</v>
      </c>
    </row>
    <row r="12" spans="1:6" hidden="1">
      <c r="A12" s="125"/>
      <c r="B12" s="125"/>
      <c r="C12" s="125"/>
      <c r="E12" t="s">
        <v>116</v>
      </c>
      <c r="F12" s="19">
        <v>0.3</v>
      </c>
    </row>
    <row r="13" spans="1:6" ht="18">
      <c r="A13" s="126" t="s">
        <v>177</v>
      </c>
      <c r="B13" s="126"/>
      <c r="C13" s="126"/>
    </row>
    <row r="14" spans="1:6">
      <c r="A14" s="52" t="s">
        <v>117</v>
      </c>
      <c r="B14" s="101" t="s">
        <v>178</v>
      </c>
      <c r="C14" s="102"/>
    </row>
    <row r="15" spans="1:6" ht="28.9">
      <c r="A15" s="17" t="s">
        <v>119</v>
      </c>
      <c r="B15" s="127">
        <f>((C17+C18+C20+C21+C25+C23+C27+C29+C24+C28)-C32)*C31*C33</f>
        <v>1000000000</v>
      </c>
      <c r="C15" s="127"/>
    </row>
    <row r="16" spans="1:6">
      <c r="A16" s="6" t="s">
        <v>120</v>
      </c>
      <c r="B16" s="128" t="s">
        <v>109</v>
      </c>
      <c r="C16" s="129"/>
    </row>
    <row r="17" spans="1:3">
      <c r="A17" s="109"/>
      <c r="B17" s="51" t="s">
        <v>110</v>
      </c>
      <c r="C17" s="24">
        <v>1000000000</v>
      </c>
    </row>
    <row r="18" spans="1:3">
      <c r="A18" s="110"/>
      <c r="B18" s="51" t="s">
        <v>111</v>
      </c>
      <c r="C18" s="24">
        <v>0</v>
      </c>
    </row>
    <row r="19" spans="1:3">
      <c r="A19" s="110"/>
      <c r="B19" s="103" t="s">
        <v>121</v>
      </c>
      <c r="C19" s="104"/>
    </row>
    <row r="20" spans="1:3">
      <c r="A20" s="110"/>
      <c r="B20" s="51" t="s">
        <v>112</v>
      </c>
      <c r="C20" s="24">
        <v>0</v>
      </c>
    </row>
    <row r="21" spans="1:3" ht="28.9">
      <c r="A21" s="110"/>
      <c r="B21" s="51" t="s">
        <v>122</v>
      </c>
      <c r="C21" s="24">
        <v>0</v>
      </c>
    </row>
    <row r="22" spans="1:3">
      <c r="A22" s="110"/>
      <c r="B22" s="103" t="s">
        <v>123</v>
      </c>
      <c r="C22" s="104"/>
    </row>
    <row r="23" spans="1:3">
      <c r="A23" s="110"/>
      <c r="B23" s="51" t="s">
        <v>124</v>
      </c>
      <c r="C23" s="24">
        <v>0</v>
      </c>
    </row>
    <row r="24" spans="1:3">
      <c r="A24" s="110"/>
      <c r="B24" s="51" t="s">
        <v>110</v>
      </c>
      <c r="C24" s="24">
        <v>0</v>
      </c>
    </row>
    <row r="25" spans="1:3">
      <c r="A25" s="110"/>
      <c r="B25" s="51" t="s">
        <v>111</v>
      </c>
      <c r="C25" s="24">
        <v>0</v>
      </c>
    </row>
    <row r="26" spans="1:3">
      <c r="A26" s="110"/>
      <c r="B26" s="103" t="s">
        <v>125</v>
      </c>
      <c r="C26" s="104"/>
    </row>
    <row r="27" spans="1:3">
      <c r="A27" s="110"/>
      <c r="B27" s="51"/>
      <c r="C27" s="24"/>
    </row>
    <row r="28" spans="1:3">
      <c r="A28" s="110"/>
      <c r="B28" s="51" t="s">
        <v>110</v>
      </c>
      <c r="C28" s="24">
        <v>0</v>
      </c>
    </row>
    <row r="29" spans="1:3">
      <c r="A29" s="110"/>
      <c r="B29" s="51" t="s">
        <v>111</v>
      </c>
      <c r="C29" s="24">
        <v>0</v>
      </c>
    </row>
    <row r="30" spans="1:3">
      <c r="A30" s="110"/>
      <c r="B30" s="103" t="s">
        <v>126</v>
      </c>
      <c r="C30" s="104"/>
    </row>
    <row r="31" spans="1:3">
      <c r="A31" s="110"/>
      <c r="B31" s="51" t="s">
        <v>127</v>
      </c>
      <c r="C31" s="25">
        <v>1</v>
      </c>
    </row>
    <row r="32" spans="1:3">
      <c r="A32" s="110"/>
      <c r="B32" s="51" t="s">
        <v>71</v>
      </c>
      <c r="C32" s="26">
        <v>0</v>
      </c>
    </row>
    <row r="33" spans="1:3">
      <c r="A33" s="110"/>
      <c r="B33" s="51" t="s">
        <v>129</v>
      </c>
      <c r="C33" s="25">
        <v>1</v>
      </c>
    </row>
    <row r="34" spans="1:3">
      <c r="A34" s="20" t="s">
        <v>130</v>
      </c>
      <c r="B34" s="111">
        <f>IFERROR(B15*(VLOOKUP(B14,E11:F13,2,0)),16666)</f>
        <v>16666</v>
      </c>
      <c r="C34" s="111"/>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defaultColWidth="11.42578125" defaultRowHeight="14.45"/>
  <cols>
    <col min="4" max="4" width="20.140625" bestFit="1" customWidth="1"/>
    <col min="5" max="5" width="42.85546875" bestFit="1" customWidth="1"/>
    <col min="12" max="12" width="30.5703125" customWidth="1"/>
    <col min="13" max="13" width="16" customWidth="1"/>
  </cols>
  <sheetData>
    <row r="1" spans="1:15">
      <c r="A1" s="8" t="s">
        <v>72</v>
      </c>
      <c r="B1" t="s">
        <v>179</v>
      </c>
      <c r="C1" s="8" t="s">
        <v>76</v>
      </c>
      <c r="D1" s="8" t="s">
        <v>180</v>
      </c>
      <c r="E1" s="3" t="s">
        <v>82</v>
      </c>
      <c r="F1" s="2" t="s">
        <v>114</v>
      </c>
      <c r="G1" s="4">
        <v>0</v>
      </c>
      <c r="H1" t="s">
        <v>181</v>
      </c>
      <c r="I1" t="s">
        <v>182</v>
      </c>
      <c r="K1" t="s">
        <v>183</v>
      </c>
      <c r="L1" s="22" t="s">
        <v>12</v>
      </c>
      <c r="M1" t="s">
        <v>184</v>
      </c>
      <c r="N1" t="s">
        <v>114</v>
      </c>
      <c r="O1" t="s">
        <v>185</v>
      </c>
    </row>
    <row r="2" spans="1:15">
      <c r="A2" t="s">
        <v>184</v>
      </c>
      <c r="B2" t="s">
        <v>139</v>
      </c>
      <c r="C2" t="s">
        <v>186</v>
      </c>
      <c r="D2" s="2" t="s">
        <v>187</v>
      </c>
      <c r="E2" s="1" t="s">
        <v>188</v>
      </c>
      <c r="F2" s="2" t="s">
        <v>178</v>
      </c>
      <c r="G2" s="4">
        <v>0.7</v>
      </c>
      <c r="H2" t="s">
        <v>189</v>
      </c>
      <c r="I2" t="s">
        <v>190</v>
      </c>
      <c r="K2" t="s">
        <v>10</v>
      </c>
      <c r="L2" s="22" t="s">
        <v>191</v>
      </c>
      <c r="M2" t="s">
        <v>192</v>
      </c>
      <c r="N2" t="s">
        <v>116</v>
      </c>
      <c r="O2" t="s">
        <v>139</v>
      </c>
    </row>
    <row r="3" spans="1:15">
      <c r="A3" t="s">
        <v>192</v>
      </c>
      <c r="C3" t="s">
        <v>193</v>
      </c>
      <c r="D3" s="2" t="s">
        <v>194</v>
      </c>
      <c r="E3" s="1" t="s">
        <v>195</v>
      </c>
      <c r="F3" s="2" t="s">
        <v>116</v>
      </c>
      <c r="G3" s="4">
        <v>0.3</v>
      </c>
      <c r="H3" t="s">
        <v>29</v>
      </c>
      <c r="I3" t="s">
        <v>196</v>
      </c>
      <c r="L3" s="22" t="s">
        <v>69</v>
      </c>
      <c r="M3" t="s">
        <v>197</v>
      </c>
      <c r="N3" t="s">
        <v>178</v>
      </c>
    </row>
    <row r="4" spans="1:15">
      <c r="A4" t="s">
        <v>197</v>
      </c>
      <c r="C4" t="s">
        <v>198</v>
      </c>
      <c r="E4" s="1" t="s">
        <v>199</v>
      </c>
      <c r="H4" t="s">
        <v>200</v>
      </c>
      <c r="I4" t="s">
        <v>201</v>
      </c>
      <c r="L4" t="s">
        <v>202</v>
      </c>
    </row>
    <row r="5" spans="1:15">
      <c r="A5" t="s">
        <v>203</v>
      </c>
      <c r="E5" s="1" t="s">
        <v>204</v>
      </c>
      <c r="H5" t="s">
        <v>205</v>
      </c>
      <c r="I5" t="s">
        <v>206</v>
      </c>
      <c r="L5" s="22" t="s">
        <v>207</v>
      </c>
    </row>
    <row r="6" spans="1:15">
      <c r="E6" s="1" t="s">
        <v>208</v>
      </c>
      <c r="I6" t="s">
        <v>36</v>
      </c>
      <c r="L6" s="22" t="s">
        <v>209</v>
      </c>
    </row>
    <row r="7" spans="1:15">
      <c r="E7" s="1" t="s">
        <v>210</v>
      </c>
      <c r="I7" t="s">
        <v>211</v>
      </c>
      <c r="L7" s="22" t="s">
        <v>212</v>
      </c>
    </row>
    <row r="8" spans="1:15">
      <c r="E8" s="1" t="s">
        <v>213</v>
      </c>
      <c r="L8" s="22" t="s">
        <v>123</v>
      </c>
    </row>
    <row r="9" spans="1:15">
      <c r="L9" s="22" t="s">
        <v>214</v>
      </c>
    </row>
    <row r="10" spans="1:15">
      <c r="L10" s="22" t="s">
        <v>215</v>
      </c>
    </row>
    <row r="11" spans="1:15">
      <c r="L11" s="22" t="s">
        <v>216</v>
      </c>
    </row>
    <row r="12" spans="1:15">
      <c r="L12" s="22" t="s">
        <v>217</v>
      </c>
    </row>
    <row r="13" spans="1:15">
      <c r="L13" s="22" t="s">
        <v>218</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2025-03-28T23:21:33Z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