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michel/Downloads/"/>
    </mc:Choice>
  </mc:AlternateContent>
  <xr:revisionPtr revIDLastSave="0" documentId="8_{69918909-03EA-D44C-8B8E-EC857F7CD1A9}" xr6:coauthVersionLast="47" xr6:coauthVersionMax="47" xr10:uidLastSave="{00000000-0000-0000-0000-000000000000}"/>
  <bookViews>
    <workbookView xWindow="0" yWindow="0" windowWidth="28800" windowHeight="18000"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5" i="5" l="1"/>
  <c r="B2" i="18"/>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6" i="11"/>
  <c r="B2" i="11"/>
  <c r="D34" i="5"/>
  <c r="D35" i="5"/>
  <c r="B8" i="17"/>
  <c r="B7" i="18"/>
  <c r="B6" i="18"/>
  <c r="B5" i="18"/>
  <c r="B4" i="18"/>
  <c r="B3" i="18"/>
  <c r="B7" i="17"/>
  <c r="B6" i="17"/>
  <c r="B5" i="17"/>
  <c r="B4" i="17"/>
  <c r="B3" i="17"/>
  <c r="B17" i="11"/>
  <c r="C11" i="11"/>
  <c r="C10" i="11"/>
  <c r="B7" i="10"/>
  <c r="B7" i="11" s="1"/>
  <c r="B7" i="14"/>
  <c r="B6" i="14"/>
  <c r="B5" i="14"/>
  <c r="B4" i="14"/>
  <c r="B3" i="14"/>
  <c r="B4" i="10"/>
  <c r="B4" i="11" s="1"/>
  <c r="B5" i="10"/>
  <c r="B5" i="11" s="1"/>
  <c r="B6" i="10"/>
  <c r="B3" i="10"/>
  <c r="B3" i="11" s="1"/>
  <c r="B28" i="11" l="1"/>
  <c r="B9" i="17"/>
</calcChain>
</file>

<file path=xl/sharedStrings.xml><?xml version="1.0" encoding="utf-8"?>
<sst xmlns="http://schemas.openxmlformats.org/spreadsheetml/2006/main" count="303" uniqueCount="208">
  <si>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</si>
  <si>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</si>
  <si>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</si>
  <si>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</si>
  <si>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</si>
  <si>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</si>
  <si>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</si>
  <si>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</si>
  <si>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</si>
  <si>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</si>
  <si>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</si>
  <si>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</si>
  <si>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</si>
  <si>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</si>
  <si>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</si>
  <si>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</si>
  <si>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</si>
  <si>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</si>
  <si>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</si>
  <si>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</si>
  <si>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</si>
  <si>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</si>
  <si>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</si>
  <si>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</si>
  <si>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</si>
  <si>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</si>
  <si>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</si>
  <si>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</si>
  <si>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</si>
  <si>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</si>
  <si>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</si>
  <si>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</si>
  <si>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</si>
  <si>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</si>
  <si>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</si>
  <si>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</si>
  <si>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</si>
  <si>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</si>
  <si>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</si>
  <si>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</si>
  <si>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</si>
  <si>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</si>
  <si>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</si>
  <si>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</si>
  <si>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</si>
  <si>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</si>
  <si>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</si>
  <si>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</si>
  <si>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</si>
  <si>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</si>
  <si>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</si>
  <si>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</si>
  <si>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</si>
  <si>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</si>
  <si>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</si>
  <si>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</si>
  <si>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</si>
  <si>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</si>
  <si>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</si>
  <si>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</si>
  <si>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</si>
  <si>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</si>
  <si>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</si>
  <si>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</si>
  <si>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</si>
  <si>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</si>
  <si>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</si>
  <si>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</si>
  <si>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</si>
  <si>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</si>
  <si>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</si>
  <si>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</si>
  <si>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</si>
  <si>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</si>
  <si>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</si>
  <si>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</si>
  <si>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</si>
  <si>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</si>
  <si>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</si>
  <si>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</si>
  <si>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</si>
  <si>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</si>
  <si>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</si>
  <si>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</si>
  <si>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</si>
  <si>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</si>
  <si>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</si>
  <si>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</si>
  <si>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</si>
  <si>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</si>
  <si>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</si>
  <si>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</si>
  <si>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</si>
  <si>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</si>
  <si>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</si>
  <si>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</si>
  <si>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</si>
  <si>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</si>
  <si>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</si>
  <si>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</si>
  <si>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</si>
  <si>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</si>
  <si>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</si>
  <si>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</si>
  <si>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</si>
  <si>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</si>
  <si>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</si>
  <si>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</si>
  <si>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</si>
  <si>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</si>
  <si>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</si>
  <si>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</si>
  <si>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</si>
  <si>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</si>
  <si>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</si>
  <si>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</si>
  <si>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</si>
  <si>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</si>
  <si>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</si>
  <si>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</si>
  <si>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</si>
  <si>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</si>
  <si>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</si>
  <si>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</si>
  <si>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</si>
  <si>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</si>
  <si>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</si>
  <si>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</si>
  <si>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</si>
  <si>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</si>
  <si>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</si>
  <si>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</si>
  <si>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</si>
  <si>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</si>
  <si>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</si>
  <si>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</si>
  <si>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</si>
  <si>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</si>
  <si>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</si>
  <si>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</si>
  <si>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</si>
  <si>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</si>
  <si>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</si>
  <si>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</si>
  <si>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</si>
  <si>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</si>
  <si>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</si>
  <si>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</si>
  <si>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</si>
  <si>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</si>
  <si>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</si>
  <si>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</si>
  <si>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</si>
  <si>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</si>
  <si>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</si>
  <si>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</si>
  <si>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</si>
  <si>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</si>
  <si>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</si>
  <si>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</si>
  <si>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</si>
  <si>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</si>
  <si>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</si>
  <si>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</si>
  <si>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</si>
  <si>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</si>
  <si>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</si>
  <si>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</si>
  <si>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</si>
  <si>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</si>
  <si>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</si>
  <si>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</si>
  <si>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</si>
  <si>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</si>
  <si>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</si>
  <si>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JOSE GABRIEL PEREZ PEREZ (PRESUNTA VÍCTIMA DIRECTA)</t>
  </si>
  <si>
    <t>LA ALCALDIA SILVANIA - EMPRESA DE ACUEDUCTO, ALCANTARILLADO Y ASEO DE SILVANIA S.A. E.S.P. EMPUSILVANIA</t>
  </si>
  <si>
    <t>17 de enero de 2023</t>
  </si>
  <si>
    <t>2 de noviembre de 2022</t>
  </si>
  <si>
    <t>El demandante adquirió un lote ubicado en el Conjunto Residencial Sasipa y una vez obtuvo licencia de construcción otorgada mediante Resolución 4207 del 20 de diciembre de 2018 procedió a realizar la construcción de una vivienda destinada a su habitación en dicho lote. En el mismo sector, ante la ausencia de un sistema eficiente de alcantarillado y el consecuente mal manejo de las aguas, ocurrió una remoción en masa de la tierra que ha generado graves afectaciones estructurales, grietas y una gran inclinación, motivo por el cual mediante visita realizada el 13 de julio de 2020 la UNIDAD ADMINISTRATIVA ESPECIAL PARA LA GESTIÓN DEL RIESGO determinó que el terreno es de alto riesgo; De conformidad con lo anterior se radicó una acción de tutela que ordenó al municipio realizar las obras de mitigación pertinentes sin que hasta la fecha de radicación de la demanda las haya realizado efectivamente.</t>
  </si>
  <si>
    <t>13 de julio de 2020</t>
  </si>
  <si>
    <t>JOSE GABRIEL PEREZ PEREZ</t>
  </si>
  <si>
    <t>25307333300320230001400</t>
  </si>
  <si>
    <t>VÍA 40 EXPRESS S.A.S.</t>
  </si>
  <si>
    <t>JUZGADO TERCERO ADMINISTRATIVO ORAL DEL CIRCUITO DE GIRARDOT</t>
  </si>
  <si>
    <t>901.009.478-6</t>
  </si>
  <si>
    <t>3 de marzo de 2025</t>
  </si>
  <si>
    <t>14 de marzo de 2025</t>
  </si>
  <si>
    <t>26 de marzo de 2025</t>
  </si>
  <si>
    <t>Responsabilidad Civil Extracontractual (PLO)</t>
  </si>
  <si>
    <t>42935-ASEGURADORA LÍDER CHUBB SEGUROS-COASEGURO CEDIDO A ALLIANZ (50%)</t>
  </si>
  <si>
    <t>$73.000.000 toda y cada pérdida</t>
  </si>
  <si>
    <t>DAÑOS ORIGINADOS POR UNA CONTAMINACIÓN PAULATINA O GRADUAL DEL MEDIO
AMBIENTE U OTRAS VARIACIONES PERJUDICIALES DEL AGUA, AIRE, SUELO, SUBSUELO, O BIEN POR
RUIDOS.</t>
  </si>
  <si>
    <t>PLO</t>
  </si>
  <si>
    <t>$60.000.000.000 Límite por evento</t>
  </si>
  <si>
    <t>01/12/2019-01/12/2020</t>
  </si>
  <si>
    <t xml:space="preserve">• Disminución de la suma asegurada por pago de indemnizaciones con cargo a la PÓLIZA 22590892
</t>
  </si>
  <si>
    <t>Consultada la siniestralidad, se registran pagos por la garantia PLO a corte de febrero de 2025 por valor de $625.000</t>
  </si>
  <si>
    <t>N/A</t>
  </si>
  <si>
    <t>CHUBBSEGUROS COLOMBIAS.A.</t>
  </si>
  <si>
    <t>ALLIANZSEGUROS S.A.</t>
  </si>
  <si>
    <t xml:space="preserve">$ 1.095.318.000	</t>
  </si>
  <si>
    <t>Daño Material</t>
  </si>
  <si>
    <t>Daño material</t>
  </si>
  <si>
    <t xml:space="preserve">La contingencia se califica REMOTA. En el presente proceso, la póliza de Responsabilidad Civil Extracontractual derivada de Cumplimiento N. 42935 por la cual la Allianz Seguros S.A fue llamada en garantía al proceso de reparación directa por el litisconsorte del extremo pasivo, la empresa VÍA 40 EXPRESS S.A.S; presta cobertura temporal, pero no material por la existencia de exclusiones, como se procede a desarrollar.
La póliza de Responsabilidad Civil Extracontractual derivada de Cumplimiento N. 42935, sí presta cobertura temporal al ser expedida bajo la modalidad ocurrencia, con una vigencia comprendida entre el 01 de diciembre de 2019 y 01 de diciembre de 2020. Los hechos que generan el daño, según lo consignado en la demanda, se refieren a las afectaciones de una vivienda propia desde el 13 de julio de 2020 hasta la decisión administrativa de no permitir construcciones en el sector, el día 11 de agosto de 2020, por lo que los mismos se encuentran cubiertos por la vigencia de la póliza.
Por otro lado, la póliza no presta cobertura material, en tanto tiene en sus exclusiones expresas los 1) “Daños materiales, lesiones personales y/o muerte a causa de la inobservancia o la violación deliberada de una obligación determinada impuesta por reglamentos o por instrucciones emitidas por cualquier autoridad”; 2) “perjuicios patrimoniales y extrapatrimoniales puros, es decir, que no sean consecuencia directa de un daño material, lesión personal y/o muerte” y 3) “daños originados por una contaminación paulatina o gradual del medio ambiente u otras variaciones perjudiciales del agua, aire, suelo, subsuelo, o bien por ruidos”; impidiendo que la aseguradora responda por un amparo expresamente suprimido del contrato de seguro celebrado.
En relación con la responsabilidad del asegurado, se le reprocha que el daño es producto de las escorrentías de la vía principal cuya construcción está a su cargo. Sin embargo, no hay prueba técnica que determine lo manifestado, ya que 1) la vía principal está bastante alejada del predio afectado y 2) hay una vía municipal adyacente al denominado predio, por lo que el presunto daño puede corresponder a las escorrentías de esa vía a cargo del municipio y no del asegurado. Así mismo, se observa la existencia de argumentos que rompen el nexo causal de la actuación presentada respecto del daño, como el hecho exclusivo de la víctima (Construcción de vivienda por fuera de lo aprobado en la licencia urbanística) y la debida diligencia de la concesionaria en el cumplimiento de obligaciones pactadas con la ANI. Lo anterior, sin perjuicio del carácter contingente del proceso. 
Finalmente, se debe señalar que se presentaron los argumentos de 1) ausencia de legitimación pasiva del asegurado en el proceso y 2) Caducidad del medio de control, dado que el daño se conocía desde una acción de tutela que presentó la Personería Municipal en 2019 o, desde julio de 2020 con la visita técnica de los funcionarios del municipio; en cualquiera de los 2 escenarios estaría caducado. Pese lo anterior, el demandante cuenta la caducidad desde la Resolución de noviembre de 2020, lo cual es discutible, porque el acto administrativo señala una consecuencia del daño, el cual es no poder construir, mas no hace referencia al daño como tal. </t>
  </si>
  <si>
    <t xml:space="preserve">1) Caducidad del medio de control - solicitud expresa para dictar sentencia anticipada, 2) Falta de legitimación por parte de la empresa via 40 express s.a.s, 3) Hecho exclusivo de la víctima como causa eficiente del daño, 4) Inexistencia de falla del servicio como régimen de responsabilidad, 5) Cumplimiento de las obligaciones de via 40 express s.a.s, 6) Imposibilidad del reconocimiento de los perjuicios patrimoniales. 7) Excepciones planteadas por quien formuló el llamamiento en garantía, 8) Genérica o innominada, 9) Los hehcos objeto de litigio se encuentran expresamente excluidos en la póliza de responsabilidad civil extracontractual, 10) Permanece inexigible la obligación indemnizatoria condicional toda vez que no se ha realizado el riesgo asegurado, 11) La obligación de la aseguradora se circunscribe al porcentaje del coaseguro, 12) Límite asegurado en la póliza, 13) Disminución del valor asegurado, 14) Deducible, 15) Disponibilidad del valor asegurado; 16) pago por reembolso, 17) Subrrogación, 17) genérica o innominada. </t>
  </si>
  <si>
    <t>LIQUIDACIÓN OBJETIVA: $50.500.000 M/CTE.Las pretensiones de la demanda, discriminan la totalidad de perjuicios materiales por MIL NOVENTA Y CINCO MILLONES TRESCIENTOS DIECIOCHO MIL M/CTE ($1.095.318.00), discriminados así:
•	Daños materiales: $174.000.000, correspondiente al valor del terreno y la construcción de la vivienda.
•	Daño Emergente: $234.760.000, no se reconocerá por cuanto no se encuentra probado en el proceso el rendimiento que se liquida mensualmente para la obtención de la cifra.
•	Lucro Cesante pasado: $16.116.000. No se reconocerá por cuanto no hay prueba en el proceso que reconozca un ingreso por canon del inmueble de los meses del año 2022, cuando se debió desocupar la vivienda.
•	Lucro cesante futuro: $204.242.000. No se reconocerá por cuanto no hay prueba en el expediente que permita reconocer un ingreso mensual del demandante con respecto al inmueble adquirido.
•	Gastos de mudanza, demolición y adquisición: $292.200.000. A la fecha, el inmueble no ha sido demolido, no hay prueba del demandante pagando arriendo mientras se ubica nuevamente y a la fecha no se ha adquirido nueva vivienda. Finalmente, no se observan soportes de pago de mudanza.
•	Estimación Minusvalía del predio por la afectación ambiental: $174.000.000. Teniendo en cuenta que se reconocerá el valor de los daños materiales, los cuales corresponden a la totalidad del terreno y la construcción de la vivienda, no procedería reconocer una “minusvalía”, que en economía, hace referencia a la depreciación del bien inmueble; toda vez que el mismo sería pagado en su totalidad.
Ahora bien, teniendo en cuenta que la cifra reconocida por daños sería de $174.000.000, (daños materiales) y se pactó un deducible de $73.000.000 en tocada y cada pérdida, la cifra a cubrir por la póliza sería de $101.000.000.
Al respecto, a la compañía Allianz Seguros le correspondería el 50% de la pérdida (de conformidad con el coaseguro del 50% pactado con Chubb Seguros), por lo que se liquida objetivamente en la cifra de $50.500.000 m/te.</t>
  </si>
  <si>
    <t>SINIESTRO    150651066 - Apl. 214769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</si>
</sst>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165" fontId="0" fillId="0" borderId="1" xfId="1" applyNumberFormat="1" applyFont="1" applyBorder="1" applyAlignment="1">
      <alignment horizontal="justify" vertical="top"/>
    </xf>
    <xf numFmtId="9" fontId="0" fillId="0" borderId="1" xfId="0" applyNumberForma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165" fontId="0" fillId="5" borderId="2" xfId="1" applyNumberFormat="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D35"/>
  <sheetViews>
    <sheetView zoomScale="84" zoomScaleNormal="90" workbookViewId="0">
      <selection activeCell="C23" sqref="C23"/>
    </sheetView>
  </sheetViews>
  <sheetFormatPr baseColWidth="10" defaultColWidth="0" defaultRowHeight="15" x14ac:dyDescent="0.2"/>
  <cols>
    <col min="1" max="1" width="92.6640625" style="7" customWidth="1"/>
    <col min="2" max="2" width="63.83203125" style="7" customWidth="1"/>
    <col min="3" max="3" width="75.1640625" style="7" customWidth="1"/>
    <col min="4" max="16384" width="11.5" style="2" hidden="1"/>
  </cols>
  <sheetData>
    <row r="1" spans="1:3" ht="28.5" customHeight="1" x14ac:dyDescent="0.2">
      <c r="A1" s="58" t="s">
        <v>0</v>
      </c>
      <c r="B1" s="58"/>
      <c r="C1" s="58"/>
    </row>
    <row r="2" spans="1:3" ht="16" x14ac:dyDescent="0.2">
      <c r="A2" s="5" t="s">
        <v>1</v>
      </c>
      <c r="B2" s="61" t="s">
        <v>182</v>
      </c>
      <c r="C2" s="62"/>
    </row>
    <row r="3" spans="1:3" ht="16" x14ac:dyDescent="0.2">
      <c r="A3" s="5" t="s">
        <v>2</v>
      </c>
      <c r="B3" s="59" t="s">
        <v>184</v>
      </c>
      <c r="C3" s="60"/>
    </row>
    <row r="4" spans="1:3" ht="16" x14ac:dyDescent="0.2">
      <c r="A4" s="5" t="s">
        <v>3</v>
      </c>
      <c r="B4" s="59" t="s">
        <v>176</v>
      </c>
      <c r="C4" s="60"/>
    </row>
    <row r="5" spans="1:3" ht="14.5" customHeight="1" x14ac:dyDescent="0.2">
      <c r="A5" s="5" t="s">
        <v>4</v>
      </c>
      <c r="B5" s="59" t="s">
        <v>175</v>
      </c>
      <c r="C5" s="60"/>
    </row>
    <row r="6" spans="1:3" ht="16" x14ac:dyDescent="0.2">
      <c r="A6" s="5" t="s">
        <v>5</v>
      </c>
      <c r="B6" s="46" t="s">
        <v>6</v>
      </c>
      <c r="C6" s="46"/>
    </row>
    <row r="7" spans="1:3" ht="16" x14ac:dyDescent="0.2">
      <c r="A7" s="5" t="s">
        <v>7</v>
      </c>
      <c r="B7" s="59" t="s">
        <v>181</v>
      </c>
      <c r="C7" s="60"/>
    </row>
    <row r="8" spans="1:3" ht="16" x14ac:dyDescent="0.2">
      <c r="A8" s="5" t="s">
        <v>8</v>
      </c>
      <c r="B8" s="56" t="s">
        <v>180</v>
      </c>
      <c r="C8" s="57"/>
    </row>
    <row r="9" spans="1:3" ht="16" x14ac:dyDescent="0.2">
      <c r="A9" s="5" t="s">
        <v>9</v>
      </c>
      <c r="B9" s="56" t="s">
        <v>178</v>
      </c>
      <c r="C9" s="57"/>
    </row>
    <row r="10" spans="1:3" ht="16" x14ac:dyDescent="0.2">
      <c r="A10" s="5" t="s">
        <v>10</v>
      </c>
      <c r="B10" s="56" t="s">
        <v>177</v>
      </c>
      <c r="C10" s="57"/>
    </row>
    <row r="11" spans="1:3" ht="23.25" customHeight="1" x14ac:dyDescent="0.2">
      <c r="A11" s="5" t="s">
        <v>11</v>
      </c>
      <c r="B11" s="56" t="s">
        <v>189</v>
      </c>
      <c r="C11" s="57"/>
    </row>
    <row r="12" spans="1:3" x14ac:dyDescent="0.2">
      <c r="A12" s="47" t="s">
        <v>12</v>
      </c>
      <c r="B12" s="46" t="s">
        <v>179</v>
      </c>
      <c r="C12" s="46"/>
    </row>
    <row r="13" spans="1:3" ht="30" customHeight="1" x14ac:dyDescent="0.2">
      <c r="A13" s="47"/>
      <c r="B13" s="46"/>
      <c r="C13" s="46"/>
    </row>
    <row r="14" spans="1:3" ht="73.5" customHeight="1" x14ac:dyDescent="0.2">
      <c r="A14" s="47"/>
      <c r="B14" s="46"/>
      <c r="C14" s="46"/>
    </row>
    <row r="15" spans="1:3" ht="16" x14ac:dyDescent="0.2">
      <c r="A15" s="5" t="s">
        <v>13</v>
      </c>
      <c r="B15" s="50">
        <f>SUM(C17,C18,C20,C21,C23)</f>
        <v>1095318000</v>
      </c>
      <c r="C15" s="51"/>
    </row>
    <row r="16" spans="1:3" ht="33.75" customHeight="1" x14ac:dyDescent="0.2">
      <c r="A16" s="52" t="s">
        <v>14</v>
      </c>
      <c r="B16" s="53" t="s">
        <v>15</v>
      </c>
      <c r="C16" s="53"/>
    </row>
    <row r="17" spans="1:3" ht="33.75" customHeight="1" x14ac:dyDescent="0.2">
      <c r="A17" s="52"/>
      <c r="B17" s="11" t="s">
        <v>16</v>
      </c>
      <c r="C17" s="43">
        <v>174000000</v>
      </c>
    </row>
    <row r="18" spans="1:3" ht="33.75" customHeight="1" x14ac:dyDescent="0.2">
      <c r="A18" s="52"/>
      <c r="B18" s="11" t="s">
        <v>17</v>
      </c>
      <c r="C18" s="43">
        <v>747318000</v>
      </c>
    </row>
    <row r="19" spans="1:3" x14ac:dyDescent="0.2">
      <c r="A19" s="52"/>
      <c r="B19" s="54" t="s">
        <v>18</v>
      </c>
      <c r="C19" s="55"/>
    </row>
    <row r="20" spans="1:3" x14ac:dyDescent="0.2">
      <c r="A20" s="52"/>
      <c r="B20" s="11"/>
      <c r="C20" s="6">
        <v>0</v>
      </c>
    </row>
    <row r="21" spans="1:3" x14ac:dyDescent="0.2">
      <c r="A21" s="52"/>
      <c r="B21" s="11"/>
      <c r="C21" s="6">
        <v>0</v>
      </c>
    </row>
    <row r="22" spans="1:3" x14ac:dyDescent="0.2">
      <c r="A22" s="52"/>
      <c r="B22" s="54" t="s">
        <v>19</v>
      </c>
      <c r="C22" s="55"/>
    </row>
    <row r="23" spans="1:3" x14ac:dyDescent="0.2">
      <c r="A23" s="52"/>
      <c r="B23" s="11"/>
      <c r="C23" s="16">
        <v>174000000</v>
      </c>
    </row>
    <row r="24" spans="1:3" ht="16" x14ac:dyDescent="0.2">
      <c r="A24" s="5" t="s">
        <v>20</v>
      </c>
      <c r="B24" s="46" t="s">
        <v>183</v>
      </c>
      <c r="C24" s="46"/>
    </row>
    <row r="25" spans="1:3" ht="16" x14ac:dyDescent="0.2">
      <c r="A25" s="5" t="s">
        <v>21</v>
      </c>
      <c r="B25" s="46" t="s">
        <v>185</v>
      </c>
      <c r="C25" s="46"/>
    </row>
    <row r="26" spans="1:3" ht="16" x14ac:dyDescent="0.2">
      <c r="A26" s="5" t="s">
        <v>22</v>
      </c>
      <c r="B26" s="46" t="s">
        <v>190</v>
      </c>
      <c r="C26" s="46"/>
    </row>
    <row r="27" spans="1:3" ht="16" x14ac:dyDescent="0.2">
      <c r="A27" s="5" t="s">
        <v>23</v>
      </c>
      <c r="B27" s="48" t="s">
        <v>187</v>
      </c>
      <c r="C27" s="49"/>
    </row>
    <row r="28" spans="1:3" ht="16" x14ac:dyDescent="0.2">
      <c r="A28" s="5" t="s">
        <v>24</v>
      </c>
      <c r="B28" s="45" t="s">
        <v>186</v>
      </c>
      <c r="C28" s="45"/>
    </row>
    <row r="29" spans="1:3" ht="16" x14ac:dyDescent="0.2">
      <c r="A29" s="5" t="s">
        <v>25</v>
      </c>
      <c r="B29" s="46" t="s">
        <v>188</v>
      </c>
      <c r="C29" s="46"/>
    </row>
    <row r="34" spans="4:4" x14ac:dyDescent="0.2">
      <c r="D34" s="2" t="str">
        <f t="shared" ref="D34:D35" si="0">UPPER(A34)</f>
        <v/>
      </c>
    </row>
    <row r="35" spans="4:4" x14ac:dyDescent="0.2">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90" zoomScaleNormal="90" workbookViewId="0">
      <selection activeCell="B9" sqref="B9:C9"/>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26" x14ac:dyDescent="0.2">
      <c r="A1" s="73" t="s">
        <v>26</v>
      </c>
      <c r="B1" s="73"/>
      <c r="C1" s="73"/>
    </row>
    <row r="2" spans="1:3" ht="16" x14ac:dyDescent="0.2">
      <c r="A2" s="13" t="s">
        <v>27</v>
      </c>
      <c r="B2" s="74" t="s">
        <v>207</v>
      </c>
      <c r="C2" s="75"/>
    </row>
    <row r="3" spans="1:3" ht="16" x14ac:dyDescent="0.2">
      <c r="A3" s="5" t="s">
        <v>28</v>
      </c>
      <c r="B3" s="46" t="str">
        <f>'GENERALES NOTA 322'!B2:C2</f>
        <v>25307333300320230001400</v>
      </c>
      <c r="C3" s="46"/>
    </row>
    <row r="4" spans="1:3" ht="16" x14ac:dyDescent="0.2">
      <c r="A4" s="5" t="s">
        <v>29</v>
      </c>
      <c r="B4" s="46" t="str">
        <f>'GENERALES NOTA 322'!B3:C3</f>
        <v>JUZGADO TERCERO ADMINISTRATIVO ORAL DEL CIRCUITO DE GIRARDOT</v>
      </c>
      <c r="C4" s="46"/>
    </row>
    <row r="5" spans="1:3" ht="16" x14ac:dyDescent="0.2">
      <c r="A5" s="5" t="s">
        <v>30</v>
      </c>
      <c r="B5" s="46" t="str">
        <f>'GENERALES NOTA 322'!B4:C4</f>
        <v>LA ALCALDIA SILVANIA - EMPRESA DE ACUEDUCTO, ALCANTARILLADO Y ASEO DE SILVANIA S.A. E.S.P. EMPUSILVANIA</v>
      </c>
      <c r="C5" s="46"/>
    </row>
    <row r="6" spans="1:3" ht="16" x14ac:dyDescent="0.2">
      <c r="A6" s="5" t="s">
        <v>31</v>
      </c>
      <c r="B6" s="46" t="str">
        <f>'GENERALES NOTA 322'!B5:C5</f>
        <v>JOSE GABRIEL PEREZ PEREZ (PRESUNTA VÍCTIMA DIRECTA)</v>
      </c>
      <c r="C6" s="46"/>
    </row>
    <row r="7" spans="1:3" ht="16" x14ac:dyDescent="0.2">
      <c r="A7" s="5" t="s">
        <v>32</v>
      </c>
      <c r="B7" s="46" t="str">
        <f>'GENERALES NOTA 322'!B6:C6</f>
        <v>LLAMADA EN GARANTIA</v>
      </c>
      <c r="C7" s="46"/>
    </row>
    <row r="8" spans="1:3" ht="16" x14ac:dyDescent="0.2">
      <c r="A8" s="13" t="s">
        <v>33</v>
      </c>
      <c r="B8" s="46">
        <v>22590892</v>
      </c>
      <c r="C8" s="46"/>
    </row>
    <row r="9" spans="1:3" ht="16" x14ac:dyDescent="0.2">
      <c r="A9" s="13" t="s">
        <v>11</v>
      </c>
      <c r="B9" s="46" t="s">
        <v>193</v>
      </c>
      <c r="C9" s="46"/>
    </row>
    <row r="10" spans="1:3" ht="16" x14ac:dyDescent="0.2">
      <c r="A10" s="13" t="s">
        <v>34</v>
      </c>
      <c r="B10" s="76" t="s">
        <v>194</v>
      </c>
      <c r="C10" s="77"/>
    </row>
    <row r="11" spans="1:3" ht="16" x14ac:dyDescent="0.2">
      <c r="A11" s="13" t="s">
        <v>35</v>
      </c>
      <c r="B11" s="76" t="s">
        <v>191</v>
      </c>
      <c r="C11" s="75"/>
    </row>
    <row r="12" spans="1:3" ht="16" x14ac:dyDescent="0.2">
      <c r="A12" s="13" t="s">
        <v>36</v>
      </c>
      <c r="B12" s="59" t="s">
        <v>142</v>
      </c>
      <c r="C12" s="60"/>
    </row>
    <row r="13" spans="1:3" ht="16" x14ac:dyDescent="0.2">
      <c r="A13" s="13" t="s">
        <v>37</v>
      </c>
      <c r="B13" s="46" t="s">
        <v>195</v>
      </c>
      <c r="C13" s="46"/>
    </row>
    <row r="14" spans="1:3" ht="16" x14ac:dyDescent="0.2">
      <c r="A14" s="13" t="s">
        <v>38</v>
      </c>
      <c r="B14" s="46" t="s">
        <v>137</v>
      </c>
      <c r="C14" s="46"/>
    </row>
    <row r="15" spans="1:3" ht="16" x14ac:dyDescent="0.2">
      <c r="A15" s="13" t="s">
        <v>39</v>
      </c>
      <c r="B15" s="46" t="s">
        <v>137</v>
      </c>
      <c r="C15" s="46"/>
    </row>
    <row r="16" spans="1:3" x14ac:dyDescent="0.2">
      <c r="A16" s="71" t="s">
        <v>40</v>
      </c>
      <c r="B16" s="46"/>
      <c r="C16" s="46"/>
    </row>
    <row r="17" spans="1:3" ht="16" x14ac:dyDescent="0.2">
      <c r="A17" s="72"/>
      <c r="B17" s="9" t="s">
        <v>41</v>
      </c>
      <c r="C17" s="10" t="s">
        <v>42</v>
      </c>
    </row>
    <row r="18" spans="1:3" ht="16" x14ac:dyDescent="0.2">
      <c r="A18" s="72"/>
      <c r="B18" s="11" t="s">
        <v>199</v>
      </c>
      <c r="C18" s="44">
        <v>0.5</v>
      </c>
    </row>
    <row r="19" spans="1:3" ht="16" x14ac:dyDescent="0.2">
      <c r="A19" s="72"/>
      <c r="B19" s="11" t="s">
        <v>200</v>
      </c>
      <c r="C19" s="44">
        <v>0.5</v>
      </c>
    </row>
    <row r="20" spans="1:3" x14ac:dyDescent="0.2">
      <c r="A20" s="72"/>
      <c r="B20" s="11"/>
      <c r="C20" s="11"/>
    </row>
    <row r="21" spans="1:3" ht="16" x14ac:dyDescent="0.2">
      <c r="A21" s="13" t="s">
        <v>43</v>
      </c>
      <c r="B21" s="46" t="s">
        <v>98</v>
      </c>
      <c r="C21" s="46"/>
    </row>
    <row r="22" spans="1:3" ht="16" x14ac:dyDescent="0.2">
      <c r="A22" s="13" t="s">
        <v>44</v>
      </c>
      <c r="B22" s="59"/>
      <c r="C22" s="60"/>
    </row>
    <row r="23" spans="1:3" ht="16" x14ac:dyDescent="0.2">
      <c r="A23" s="13" t="s">
        <v>45</v>
      </c>
      <c r="B23" s="46" t="s">
        <v>173</v>
      </c>
      <c r="C23" s="46"/>
    </row>
    <row r="24" spans="1:3" ht="16" x14ac:dyDescent="0.2">
      <c r="A24" s="13" t="s">
        <v>46</v>
      </c>
      <c r="B24" s="46"/>
      <c r="C24" s="46"/>
    </row>
    <row r="25" spans="1:3" ht="16" x14ac:dyDescent="0.2">
      <c r="A25" s="13" t="s">
        <v>47</v>
      </c>
      <c r="B25" s="46"/>
      <c r="C25" s="46"/>
    </row>
    <row r="26" spans="1:3" ht="16" x14ac:dyDescent="0.2">
      <c r="A26" s="12" t="s">
        <v>48</v>
      </c>
      <c r="B26" s="46" t="s">
        <v>98</v>
      </c>
      <c r="C26" s="46"/>
    </row>
    <row r="27" spans="1:3" x14ac:dyDescent="0.2">
      <c r="A27" s="70" t="s">
        <v>49</v>
      </c>
      <c r="B27" s="70"/>
      <c r="C27" s="70"/>
    </row>
    <row r="28" spans="1:3" ht="14.5" customHeight="1" x14ac:dyDescent="0.2">
      <c r="A28" s="65" t="s">
        <v>50</v>
      </c>
      <c r="B28" s="66"/>
      <c r="C28" s="29" t="s">
        <v>192</v>
      </c>
    </row>
    <row r="29" spans="1:3" ht="14.5" customHeight="1" x14ac:dyDescent="0.2">
      <c r="A29" s="67" t="s">
        <v>51</v>
      </c>
      <c r="B29" s="68"/>
      <c r="C29" s="29"/>
    </row>
    <row r="30" spans="1:3" ht="14.5" customHeight="1" x14ac:dyDescent="0.2">
      <c r="A30" s="67" t="s">
        <v>196</v>
      </c>
      <c r="B30" s="68"/>
      <c r="C30" s="30" t="s">
        <v>197</v>
      </c>
    </row>
    <row r="31" spans="1:3" ht="14.5" customHeight="1" x14ac:dyDescent="0.2">
      <c r="A31" s="67" t="s">
        <v>52</v>
      </c>
      <c r="B31" s="68"/>
      <c r="C31" s="29"/>
    </row>
    <row r="32" spans="1:3" x14ac:dyDescent="0.2">
      <c r="A32" s="67" t="s">
        <v>53</v>
      </c>
      <c r="B32" s="68"/>
      <c r="C32" s="29"/>
    </row>
    <row r="33" spans="1:3" ht="14.5" customHeight="1" x14ac:dyDescent="0.2">
      <c r="A33" s="67" t="s">
        <v>54</v>
      </c>
      <c r="B33" s="68"/>
      <c r="C33" s="29"/>
    </row>
    <row r="34" spans="1:3" ht="14.5" customHeight="1" x14ac:dyDescent="0.2">
      <c r="A34" s="67" t="s">
        <v>55</v>
      </c>
      <c r="B34" s="68"/>
      <c r="C34" s="31"/>
    </row>
    <row r="35" spans="1:3" x14ac:dyDescent="0.2">
      <c r="A35" s="65" t="s">
        <v>56</v>
      </c>
      <c r="B35" s="66"/>
      <c r="C35" s="32"/>
    </row>
    <row r="36" spans="1:3" x14ac:dyDescent="0.2">
      <c r="A36" s="69" t="s">
        <v>57</v>
      </c>
      <c r="B36" s="69"/>
      <c r="C36" s="69"/>
    </row>
    <row r="37" spans="1:3" ht="16" x14ac:dyDescent="0.2">
      <c r="A37" s="63" t="s">
        <v>58</v>
      </c>
      <c r="B37" s="63"/>
      <c r="C37" s="11" t="s">
        <v>198</v>
      </c>
    </row>
    <row r="38" spans="1:3" ht="16" x14ac:dyDescent="0.2">
      <c r="A38" s="63" t="s">
        <v>59</v>
      </c>
      <c r="B38" s="63"/>
      <c r="C38" s="11" t="s">
        <v>198</v>
      </c>
    </row>
    <row r="39" spans="1:3" ht="16" x14ac:dyDescent="0.2">
      <c r="A39" s="63" t="s">
        <v>60</v>
      </c>
      <c r="B39" s="63"/>
      <c r="C39" s="11" t="s">
        <v>198</v>
      </c>
    </row>
    <row r="40" spans="1:3" ht="16" x14ac:dyDescent="0.2">
      <c r="A40" s="63" t="s">
        <v>61</v>
      </c>
      <c r="B40" s="63"/>
      <c r="C40" s="11" t="s">
        <v>198</v>
      </c>
    </row>
    <row r="41" spans="1:3" ht="16" x14ac:dyDescent="0.2">
      <c r="A41" s="63" t="s">
        <v>62</v>
      </c>
      <c r="B41" s="63"/>
      <c r="C41" s="11" t="s">
        <v>198</v>
      </c>
    </row>
    <row r="42" spans="1:3" ht="16" x14ac:dyDescent="0.2">
      <c r="A42" s="63" t="s">
        <v>63</v>
      </c>
      <c r="B42" s="63"/>
      <c r="C42" s="11" t="s">
        <v>198</v>
      </c>
    </row>
    <row r="43" spans="1:3" ht="16" x14ac:dyDescent="0.2">
      <c r="A43" s="63" t="s">
        <v>64</v>
      </c>
      <c r="B43" s="63"/>
      <c r="C43" s="11" t="s">
        <v>198</v>
      </c>
    </row>
    <row r="44" spans="1:3" ht="16" x14ac:dyDescent="0.2">
      <c r="A44" s="63" t="s">
        <v>65</v>
      </c>
      <c r="B44" s="63"/>
      <c r="C44" s="11" t="s">
        <v>198</v>
      </c>
    </row>
    <row r="45" spans="1:3" ht="16" x14ac:dyDescent="0.2">
      <c r="A45" s="63" t="s">
        <v>66</v>
      </c>
      <c r="B45" s="63"/>
      <c r="C45" s="11" t="s">
        <v>198</v>
      </c>
    </row>
    <row r="46" spans="1:3" ht="16" x14ac:dyDescent="0.2">
      <c r="A46" s="63" t="s">
        <v>67</v>
      </c>
      <c r="B46" s="63"/>
      <c r="C46" s="11" t="s">
        <v>198</v>
      </c>
    </row>
    <row r="47" spans="1:3" ht="16" x14ac:dyDescent="0.2">
      <c r="A47" s="63" t="s">
        <v>68</v>
      </c>
      <c r="B47" s="63"/>
      <c r="C47" s="11" t="s">
        <v>198</v>
      </c>
    </row>
    <row r="48" spans="1:3" ht="16" x14ac:dyDescent="0.2">
      <c r="A48" s="63" t="s">
        <v>69</v>
      </c>
      <c r="B48" s="63"/>
      <c r="C48" s="11" t="s">
        <v>198</v>
      </c>
    </row>
    <row r="49" spans="1:3" ht="16" x14ac:dyDescent="0.2">
      <c r="A49" s="63" t="s">
        <v>70</v>
      </c>
      <c r="B49" s="63"/>
      <c r="C49" s="11" t="s">
        <v>198</v>
      </c>
    </row>
    <row r="50" spans="1:3" ht="16" x14ac:dyDescent="0.2">
      <c r="A50" s="63" t="s">
        <v>71</v>
      </c>
      <c r="B50" s="63"/>
      <c r="C50" s="11" t="s">
        <v>198</v>
      </c>
    </row>
    <row r="51" spans="1:3" ht="16" x14ac:dyDescent="0.2">
      <c r="A51" s="63" t="s">
        <v>72</v>
      </c>
      <c r="B51" s="63"/>
      <c r="C51" s="11" t="s">
        <v>198</v>
      </c>
    </row>
    <row r="52" spans="1:3" ht="16" x14ac:dyDescent="0.2">
      <c r="A52" s="63" t="s">
        <v>73</v>
      </c>
      <c r="B52" s="63"/>
      <c r="C52" s="11" t="s">
        <v>198</v>
      </c>
    </row>
    <row r="53" spans="1:3" x14ac:dyDescent="0.2">
      <c r="A53" s="64"/>
      <c r="B53" s="6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XFC45"/>
  <sheetViews>
    <sheetView tabSelected="1" topLeftCell="A3" zoomScale="75" zoomScaleNormal="100" workbookViewId="0">
      <selection activeCell="B29" sqref="B29:C29"/>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3" width="11.5" hidden="1"/>
    <col min="16384" max="16384" width="7" hidden="1" customWidth="1"/>
  </cols>
  <sheetData>
    <row r="1" spans="1:6" ht="26" x14ac:dyDescent="0.2">
      <c r="A1" s="73" t="s">
        <v>74</v>
      </c>
      <c r="B1" s="73"/>
      <c r="C1" s="73"/>
    </row>
    <row r="2" spans="1:6" ht="16" x14ac:dyDescent="0.2">
      <c r="A2" s="20" t="s">
        <v>27</v>
      </c>
      <c r="B2" s="95" t="str">
        <f>'GENERALES NOTA 321'!B2:C2</f>
        <v>SINIESTRO    150651066 - Apl. 214769</v>
      </c>
      <c r="C2" s="96"/>
    </row>
    <row r="3" spans="1:6" ht="16" x14ac:dyDescent="0.2">
      <c r="A3" s="21" t="s">
        <v>28</v>
      </c>
      <c r="B3" s="80" t="str">
        <f>'GENERALES NOTA 321'!B3:C3</f>
        <v>25307333300320230001400</v>
      </c>
      <c r="C3" s="80"/>
    </row>
    <row r="4" spans="1:6" ht="16" x14ac:dyDescent="0.2">
      <c r="A4" s="21" t="s">
        <v>29</v>
      </c>
      <c r="B4" s="80" t="str">
        <f>'GENERALES NOTA 321'!B4:C4</f>
        <v>JUZGADO TERCERO ADMINISTRATIVO ORAL DEL CIRCUITO DE GIRARDOT</v>
      </c>
      <c r="C4" s="80"/>
    </row>
    <row r="5" spans="1:6" ht="16" x14ac:dyDescent="0.2">
      <c r="A5" s="21" t="s">
        <v>30</v>
      </c>
      <c r="B5" s="80" t="str">
        <f>'GENERALES NOTA 321'!B5:C5</f>
        <v>LA ALCALDIA SILVANIA - EMPRESA DE ACUEDUCTO, ALCANTARILLADO Y ASEO DE SILVANIA S.A. E.S.P. EMPUSILVANIA</v>
      </c>
      <c r="C5" s="80"/>
    </row>
    <row r="6" spans="1:6" ht="14.5" customHeight="1" x14ac:dyDescent="0.2">
      <c r="A6" s="21" t="s">
        <v>31</v>
      </c>
      <c r="B6" s="80" t="str">
        <f>'GENERALES NOTA 321'!B6:C6</f>
        <v>JOSE GABRIEL PEREZ PEREZ (PRESUNTA VÍCTIMA DIRECTA)</v>
      </c>
      <c r="C6" s="80"/>
    </row>
    <row r="7" spans="1:6" ht="16" x14ac:dyDescent="0.2">
      <c r="A7" s="21" t="s">
        <v>32</v>
      </c>
      <c r="B7" s="80" t="str">
        <f>'GENERALES NOTA 321'!B7:C7</f>
        <v>LLAMADA EN GARANTIA</v>
      </c>
      <c r="C7" s="80"/>
    </row>
    <row r="8" spans="1:6" ht="32" x14ac:dyDescent="0.2">
      <c r="A8" s="21" t="s">
        <v>75</v>
      </c>
      <c r="B8" s="91" t="s">
        <v>201</v>
      </c>
      <c r="C8" s="92"/>
    </row>
    <row r="9" spans="1:6" x14ac:dyDescent="0.2">
      <c r="A9" s="97" t="s">
        <v>76</v>
      </c>
      <c r="B9" s="83" t="s">
        <v>15</v>
      </c>
      <c r="C9" s="84"/>
    </row>
    <row r="10" spans="1:6" ht="16" x14ac:dyDescent="0.2">
      <c r="A10" s="97"/>
      <c r="B10" s="22" t="s">
        <v>16</v>
      </c>
      <c r="C10" s="19">
        <f>'GENERALES NOTA 322'!C17</f>
        <v>174000000</v>
      </c>
    </row>
    <row r="11" spans="1:6" ht="16" x14ac:dyDescent="0.2">
      <c r="A11" s="97"/>
      <c r="B11" s="22" t="s">
        <v>17</v>
      </c>
      <c r="C11" s="19">
        <f>'GENERALES NOTA 322'!C18</f>
        <v>747318000</v>
      </c>
    </row>
    <row r="12" spans="1:6" x14ac:dyDescent="0.2">
      <c r="A12" s="97"/>
      <c r="B12" s="83"/>
      <c r="C12" s="84"/>
    </row>
    <row r="13" spans="1:6" ht="16" x14ac:dyDescent="0.2">
      <c r="A13" s="97"/>
      <c r="B13" s="22" t="s">
        <v>202</v>
      </c>
      <c r="C13" s="24">
        <v>174000000</v>
      </c>
    </row>
    <row r="14" spans="1:6" ht="16" x14ac:dyDescent="0.2">
      <c r="A14" s="97"/>
      <c r="B14" s="22" t="s">
        <v>78</v>
      </c>
      <c r="C14" s="24"/>
      <c r="E14" t="s">
        <v>79</v>
      </c>
      <c r="F14" s="17">
        <v>0.7</v>
      </c>
    </row>
    <row r="15" spans="1:6" ht="16" x14ac:dyDescent="0.2">
      <c r="A15" s="23" t="s">
        <v>80</v>
      </c>
      <c r="B15" s="95" t="s">
        <v>81</v>
      </c>
      <c r="C15" s="96"/>
    </row>
    <row r="16" spans="1:6" ht="89.25" customHeight="1" x14ac:dyDescent="0.2">
      <c r="A16" s="21" t="s">
        <v>82</v>
      </c>
      <c r="B16" s="93" t="s">
        <v>204</v>
      </c>
      <c r="C16" s="94"/>
    </row>
    <row r="17" spans="1:3" ht="28.5" customHeight="1" x14ac:dyDescent="0.2">
      <c r="A17" s="14" t="s">
        <v>83</v>
      </c>
      <c r="B17" s="78">
        <f>((C19+C20+C22+C23)-C26)*C25*C27</f>
        <v>50500000</v>
      </c>
      <c r="C17" s="78"/>
    </row>
    <row r="18" spans="1:3" ht="16" x14ac:dyDescent="0.2">
      <c r="A18" s="23" t="s">
        <v>84</v>
      </c>
      <c r="B18" s="85" t="s">
        <v>15</v>
      </c>
      <c r="C18" s="86"/>
    </row>
    <row r="19" spans="1:3" ht="16" x14ac:dyDescent="0.2">
      <c r="A19" s="81"/>
      <c r="B19" s="22" t="s">
        <v>16</v>
      </c>
      <c r="C19" s="19">
        <v>0</v>
      </c>
    </row>
    <row r="20" spans="1:3" ht="16" x14ac:dyDescent="0.2">
      <c r="A20" s="82"/>
      <c r="B20" s="22" t="s">
        <v>17</v>
      </c>
      <c r="C20" s="19">
        <v>0</v>
      </c>
    </row>
    <row r="21" spans="1:3" x14ac:dyDescent="0.2">
      <c r="A21" s="82"/>
      <c r="B21" s="83" t="s">
        <v>18</v>
      </c>
      <c r="C21" s="84"/>
    </row>
    <row r="22" spans="1:3" ht="16" x14ac:dyDescent="0.2">
      <c r="A22" s="82"/>
      <c r="B22" s="22" t="s">
        <v>203</v>
      </c>
      <c r="C22" s="19">
        <v>174000000</v>
      </c>
    </row>
    <row r="23" spans="1:3" ht="32" x14ac:dyDescent="0.2">
      <c r="A23" s="82"/>
      <c r="B23" s="22" t="s">
        <v>85</v>
      </c>
      <c r="C23" s="19">
        <v>0</v>
      </c>
    </row>
    <row r="24" spans="1:3" x14ac:dyDescent="0.2">
      <c r="A24" s="82"/>
      <c r="B24" s="83" t="s">
        <v>86</v>
      </c>
      <c r="C24" s="84"/>
    </row>
    <row r="25" spans="1:3" ht="16" x14ac:dyDescent="0.2">
      <c r="A25" s="25"/>
      <c r="B25" s="22" t="s">
        <v>87</v>
      </c>
      <c r="C25" s="26">
        <v>0.5</v>
      </c>
    </row>
    <row r="26" spans="1:3" ht="16" x14ac:dyDescent="0.2">
      <c r="A26" s="27"/>
      <c r="B26" s="22" t="s">
        <v>35</v>
      </c>
      <c r="C26" s="28">
        <v>73000000</v>
      </c>
    </row>
    <row r="27" spans="1:3" ht="16" x14ac:dyDescent="0.2">
      <c r="A27" s="27"/>
      <c r="B27" s="22" t="s">
        <v>88</v>
      </c>
      <c r="C27" s="26">
        <v>1</v>
      </c>
    </row>
    <row r="28" spans="1:3" ht="16" x14ac:dyDescent="0.2">
      <c r="A28" s="18" t="s">
        <v>89</v>
      </c>
      <c r="B28" s="78">
        <f>IFERROR(B17*(VLOOKUP(B15,Hoja2!$G$1:$H$6,2,0)),16666)</f>
        <v>16666</v>
      </c>
      <c r="C28" s="78"/>
    </row>
    <row r="29" spans="1:3" ht="103.5" customHeight="1" x14ac:dyDescent="0.2">
      <c r="A29" s="21" t="s">
        <v>90</v>
      </c>
      <c r="B29" s="79" t="s">
        <v>206</v>
      </c>
      <c r="C29" s="80"/>
    </row>
    <row r="30" spans="1:3" ht="132" customHeight="1" x14ac:dyDescent="0.2">
      <c r="A30" s="21" t="s">
        <v>91</v>
      </c>
      <c r="B30" s="87" t="s">
        <v>205</v>
      </c>
      <c r="C30" s="88"/>
    </row>
    <row r="32" spans="1:3" x14ac:dyDescent="0.2">
      <c r="A32" s="27"/>
      <c r="B32" s="27"/>
      <c r="C32" s="27"/>
    </row>
    <row r="33" spans="1:3" ht="26" x14ac:dyDescent="0.2">
      <c r="A33" s="89" t="s">
        <v>92</v>
      </c>
      <c r="B33" s="89"/>
      <c r="C33" s="89"/>
    </row>
    <row r="34" spans="1:3" x14ac:dyDescent="0.2">
      <c r="A34" s="90" t="s">
        <v>93</v>
      </c>
      <c r="B34" s="90"/>
      <c r="C34" s="90"/>
    </row>
    <row r="35" spans="1:3" x14ac:dyDescent="0.2">
      <c r="A35" s="34" t="s">
        <v>94</v>
      </c>
      <c r="B35" s="34" t="s">
        <v>95</v>
      </c>
      <c r="C35" s="35" t="s">
        <v>96</v>
      </c>
    </row>
    <row r="36" spans="1:3" ht="28" x14ac:dyDescent="0.2">
      <c r="A36" s="36" t="s">
        <v>97</v>
      </c>
      <c r="B36" s="37" t="s">
        <v>98</v>
      </c>
      <c r="C36" s="36" t="s">
        <v>99</v>
      </c>
    </row>
    <row r="37" spans="1:3" ht="56" x14ac:dyDescent="0.2">
      <c r="A37" s="36" t="s">
        <v>100</v>
      </c>
      <c r="B37" s="37" t="s">
        <v>98</v>
      </c>
      <c r="C37" s="36" t="s">
        <v>101</v>
      </c>
    </row>
    <row r="38" spans="1:3" ht="42" x14ac:dyDescent="0.2">
      <c r="A38" s="36" t="s">
        <v>102</v>
      </c>
      <c r="B38" s="37" t="s">
        <v>98</v>
      </c>
      <c r="C38" s="36" t="s">
        <v>103</v>
      </c>
    </row>
    <row r="39" spans="1:3" ht="28" x14ac:dyDescent="0.2">
      <c r="A39" s="36" t="s">
        <v>104</v>
      </c>
      <c r="B39" s="37" t="s">
        <v>98</v>
      </c>
      <c r="C39" s="36" t="s">
        <v>105</v>
      </c>
    </row>
    <row r="40" spans="1:3" x14ac:dyDescent="0.2">
      <c r="A40" s="36" t="s">
        <v>106</v>
      </c>
      <c r="B40" s="37" t="s">
        <v>98</v>
      </c>
      <c r="C40" s="38"/>
    </row>
    <row r="41" spans="1:3" ht="28" x14ac:dyDescent="0.2">
      <c r="A41" s="36" t="s">
        <v>107</v>
      </c>
      <c r="B41" s="37" t="s">
        <v>98</v>
      </c>
      <c r="C41" s="36" t="s">
        <v>108</v>
      </c>
    </row>
    <row r="42" spans="1:3" ht="28" x14ac:dyDescent="0.2">
      <c r="A42" s="36" t="s">
        <v>109</v>
      </c>
      <c r="B42" s="37" t="s">
        <v>98</v>
      </c>
      <c r="C42" s="36" t="s">
        <v>110</v>
      </c>
    </row>
    <row r="43" spans="1:3" x14ac:dyDescent="0.2">
      <c r="A43" s="36" t="s">
        <v>111</v>
      </c>
      <c r="B43" s="37" t="s">
        <v>98</v>
      </c>
      <c r="C43" s="38" t="s">
        <v>112</v>
      </c>
    </row>
    <row r="44" spans="1:3" ht="28" x14ac:dyDescent="0.2">
      <c r="A44" s="36" t="s">
        <v>113</v>
      </c>
      <c r="B44" s="37" t="s">
        <v>98</v>
      </c>
      <c r="C44" s="38" t="s">
        <v>114</v>
      </c>
    </row>
    <row r="45" spans="1:3" ht="28" x14ac:dyDescent="0.2">
      <c r="A45" s="36" t="s">
        <v>115</v>
      </c>
      <c r="B45" s="37" t="s">
        <v>98</v>
      </c>
      <c r="C45" s="38" t="s">
        <v>116</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Hoja2!$G$1:$G$7</xm:f>
          </x14:formula1>
          <xm:sqref>B15:C15</xm:sqref>
        </x14:dataValidation>
        <x14:dataValidation type="list" allowBlank="1" showInputMessage="1" showErrorMessage="1" xr:uid="{00000000-0002-0000-0200-000002000000}">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7"/>
  <sheetViews>
    <sheetView zoomScaleNormal="100" workbookViewId="0">
      <selection activeCell="B8" sqref="B8:C8"/>
    </sheetView>
  </sheetViews>
  <sheetFormatPr baseColWidth="10" defaultColWidth="0" defaultRowHeight="15" x14ac:dyDescent="0.2"/>
  <cols>
    <col min="1" max="1" width="62.33203125" customWidth="1"/>
    <col min="2" max="3" width="69.33203125" customWidth="1"/>
    <col min="4" max="16384" width="10.83203125" hidden="1"/>
  </cols>
  <sheetData>
    <row r="1" spans="1:3" ht="26" x14ac:dyDescent="0.2">
      <c r="A1" s="73" t="s">
        <v>117</v>
      </c>
      <c r="B1" s="73"/>
      <c r="C1" s="73"/>
    </row>
    <row r="2" spans="1:3" ht="17" customHeight="1" x14ac:dyDescent="0.2">
      <c r="A2" s="33" t="s">
        <v>27</v>
      </c>
      <c r="B2" s="76" t="str">
        <f>'GENERALES NOTA 321'!B2:C2</f>
        <v>SINIESTRO    150651066 - Apl. 214769</v>
      </c>
      <c r="C2" s="75"/>
    </row>
    <row r="3" spans="1:3" ht="16" customHeight="1" x14ac:dyDescent="0.2">
      <c r="A3" s="5" t="s">
        <v>1</v>
      </c>
      <c r="B3" s="46" t="str">
        <f>'GENERALES NOTA 322'!B2:C2</f>
        <v>25307333300320230001400</v>
      </c>
      <c r="C3" s="46"/>
    </row>
    <row r="4" spans="1:3" ht="16" x14ac:dyDescent="0.2">
      <c r="A4" s="5" t="s">
        <v>2</v>
      </c>
      <c r="B4" s="46" t="str">
        <f>'GENERALES NOTA 322'!B3:C3</f>
        <v>JUZGADO TERCERO ADMINISTRATIVO ORAL DEL CIRCUITO DE GIRARDOT</v>
      </c>
      <c r="C4" s="46"/>
    </row>
    <row r="5" spans="1:3" ht="29" customHeight="1" x14ac:dyDescent="0.2">
      <c r="A5" s="5" t="s">
        <v>3</v>
      </c>
      <c r="B5" s="46" t="str">
        <f>'GENERALES NOTA 322'!B4:C4</f>
        <v>LA ALCALDIA SILVANIA - EMPRESA DE ACUEDUCTO, ALCANTARILLADO Y ASEO DE SILVANIA S.A. E.S.P. EMPUSILVANIA</v>
      </c>
      <c r="C5" s="46"/>
    </row>
    <row r="6" spans="1:3" ht="16" x14ac:dyDescent="0.2">
      <c r="A6" s="5" t="s">
        <v>4</v>
      </c>
      <c r="B6" s="46" t="str">
        <f>'GENERALES NOTA 322'!B5:C5</f>
        <v>JOSE GABRIEL PEREZ PEREZ (PRESUNTA VÍCTIMA DIRECTA)</v>
      </c>
      <c r="C6" s="46"/>
    </row>
    <row r="7" spans="1:3" ht="43.5" customHeight="1" x14ac:dyDescent="0.2">
      <c r="A7" s="5" t="s">
        <v>5</v>
      </c>
      <c r="B7" s="46" t="str">
        <f>'GENERALES NOTA 322'!B6:C6</f>
        <v>LLAMADA EN GARANTIA</v>
      </c>
      <c r="C7" s="46"/>
    </row>
    <row r="8" spans="1:3" ht="16" x14ac:dyDescent="0.2">
      <c r="A8" s="5" t="s">
        <v>118</v>
      </c>
      <c r="B8" s="46" t="s">
        <v>81</v>
      </c>
      <c r="C8" s="46"/>
    </row>
    <row r="9" spans="1:3" ht="16" x14ac:dyDescent="0.2">
      <c r="A9" s="15" t="s">
        <v>84</v>
      </c>
      <c r="B9" s="98"/>
      <c r="C9" s="98"/>
    </row>
    <row r="10" spans="1:3" ht="16" x14ac:dyDescent="0.2">
      <c r="A10" s="15" t="s">
        <v>119</v>
      </c>
      <c r="B10" s="46"/>
      <c r="C10" s="46"/>
    </row>
    <row r="11" spans="1:3" ht="16" x14ac:dyDescent="0.2">
      <c r="A11" s="15" t="s">
        <v>54</v>
      </c>
      <c r="B11" s="99"/>
      <c r="C11" s="64"/>
    </row>
    <row r="12" spans="1:3" ht="32" x14ac:dyDescent="0.2">
      <c r="A12" s="5" t="s">
        <v>120</v>
      </c>
      <c r="B12" s="46"/>
      <c r="C12" s="46"/>
    </row>
    <row r="13" spans="1:3" ht="32" x14ac:dyDescent="0.2">
      <c r="A13" s="5" t="s">
        <v>121</v>
      </c>
      <c r="B13" s="46"/>
      <c r="C13" s="46"/>
    </row>
    <row r="14" spans="1:3" ht="16" x14ac:dyDescent="0.2">
      <c r="A14" s="5" t="s">
        <v>122</v>
      </c>
      <c r="B14" s="76"/>
      <c r="C14" s="75"/>
    </row>
    <row r="15" spans="1:3" ht="16" x14ac:dyDescent="0.2">
      <c r="A15" s="15" t="s">
        <v>123</v>
      </c>
      <c r="B15" s="46"/>
      <c r="C15" s="46"/>
    </row>
    <row r="16" spans="1:3" ht="100.5" customHeight="1" x14ac:dyDescent="0.2">
      <c r="A16" s="11" t="s">
        <v>124</v>
      </c>
      <c r="B16" s="64"/>
      <c r="C16" s="64"/>
    </row>
    <row r="17" ht="36.5" customHeight="1" x14ac:dyDescent="0.2"/>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H24"/>
  <sheetViews>
    <sheetView zoomScaleNormal="100" workbookViewId="0">
      <selection activeCell="C15" sqref="C15"/>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19" x14ac:dyDescent="0.2">
      <c r="A1" s="100" t="s">
        <v>125</v>
      </c>
      <c r="B1" s="100"/>
      <c r="C1" s="100"/>
    </row>
    <row r="2" spans="1:3" ht="16" x14ac:dyDescent="0.2">
      <c r="A2" s="33" t="s">
        <v>27</v>
      </c>
      <c r="B2" s="76" t="str">
        <f>'GENERALES NOTA 321'!B2:C2</f>
        <v>SINIESTRO    150651066 - Apl. 214769</v>
      </c>
      <c r="C2" s="75"/>
    </row>
    <row r="3" spans="1:3" ht="23.5" customHeight="1" x14ac:dyDescent="0.2">
      <c r="A3" s="5" t="s">
        <v>28</v>
      </c>
      <c r="B3" s="46" t="str">
        <f>'GENERALES NOTA 322'!B2:C2</f>
        <v>25307333300320230001400</v>
      </c>
      <c r="C3" s="46"/>
    </row>
    <row r="4" spans="1:3" ht="16" x14ac:dyDescent="0.2">
      <c r="A4" s="5" t="s">
        <v>29</v>
      </c>
      <c r="B4" s="46" t="str">
        <f>'GENERALES NOTA 322'!B3:C3</f>
        <v>JUZGADO TERCERO ADMINISTRATIVO ORAL DEL CIRCUITO DE GIRARDOT</v>
      </c>
      <c r="C4" s="46"/>
    </row>
    <row r="5" spans="1:3" ht="16" x14ac:dyDescent="0.2">
      <c r="A5" s="5" t="s">
        <v>30</v>
      </c>
      <c r="B5" s="46" t="str">
        <f>'GENERALES NOTA 322'!B4:C4</f>
        <v>LA ALCALDIA SILVANIA - EMPRESA DE ACUEDUCTO, ALCANTARILLADO Y ASEO DE SILVANIA S.A. E.S.P. EMPUSILVANIA</v>
      </c>
      <c r="C5" s="46"/>
    </row>
    <row r="6" spans="1:3" ht="16" x14ac:dyDescent="0.2">
      <c r="A6" s="5" t="s">
        <v>31</v>
      </c>
      <c r="B6" s="46" t="str">
        <f>'GENERALES NOTA 322'!B5:C5</f>
        <v>JOSE GABRIEL PEREZ PEREZ (PRESUNTA VÍCTIMA DIRECTA)</v>
      </c>
      <c r="C6" s="46"/>
    </row>
    <row r="7" spans="1:3" ht="16" x14ac:dyDescent="0.2">
      <c r="A7" s="5" t="s">
        <v>32</v>
      </c>
      <c r="B7" s="46" t="str">
        <f>'GENERALES NOTA 322'!B6:C6</f>
        <v>LLAMADA EN GARANTIA</v>
      </c>
      <c r="C7" s="46"/>
    </row>
    <row r="8" spans="1:3" ht="16" x14ac:dyDescent="0.2">
      <c r="A8" s="5" t="s">
        <v>118</v>
      </c>
      <c r="B8" s="46" t="str">
        <f>'GENERALES NOTA 325'!B8:C8</f>
        <v>REMOTO</v>
      </c>
      <c r="C8" s="46"/>
    </row>
    <row r="9" spans="1:3" ht="16" x14ac:dyDescent="0.2">
      <c r="A9" s="15" t="s">
        <v>84</v>
      </c>
      <c r="B9" s="101">
        <f>'GENERALES  NOTA 324 -478'!B17:C17</f>
        <v>50500000</v>
      </c>
      <c r="C9" s="101"/>
    </row>
    <row r="10" spans="1:3" ht="16" x14ac:dyDescent="0.2">
      <c r="A10" s="5" t="s">
        <v>126</v>
      </c>
      <c r="B10" s="102"/>
      <c r="C10" s="102"/>
    </row>
    <row r="11" spans="1:3" ht="41" customHeight="1" x14ac:dyDescent="0.2">
      <c r="A11" s="5" t="s">
        <v>127</v>
      </c>
      <c r="B11" s="46"/>
      <c r="C11" s="46"/>
    </row>
    <row r="12" spans="1:3" ht="18.75" customHeight="1" x14ac:dyDescent="0.2">
      <c r="A12" s="5" t="s">
        <v>128</v>
      </c>
      <c r="B12" s="103"/>
      <c r="C12" s="103"/>
    </row>
    <row r="13" spans="1:3" ht="16" x14ac:dyDescent="0.2">
      <c r="A13" s="5" t="s">
        <v>129</v>
      </c>
      <c r="B13" s="46"/>
      <c r="C13" s="46"/>
    </row>
    <row r="19" spans="4:8" x14ac:dyDescent="0.2">
      <c r="D19" t="str">
        <f t="shared" ref="D19:H19" si="0">UPPER(D17)</f>
        <v/>
      </c>
      <c r="E19" t="str">
        <f t="shared" si="0"/>
        <v/>
      </c>
      <c r="F19" t="str">
        <f t="shared" si="0"/>
        <v/>
      </c>
      <c r="G19" t="str">
        <f t="shared" si="0"/>
        <v/>
      </c>
      <c r="H19" t="str">
        <f t="shared" si="0"/>
        <v/>
      </c>
    </row>
    <row r="20" spans="4:8" x14ac:dyDescent="0.2">
      <c r="D20" t="str">
        <f t="shared" ref="D20:H20" si="1">UPPER(D18)</f>
        <v/>
      </c>
      <c r="E20" t="str">
        <f t="shared" si="1"/>
        <v/>
      </c>
      <c r="F20" t="str">
        <f t="shared" si="1"/>
        <v/>
      </c>
      <c r="G20" t="str">
        <f t="shared" si="1"/>
        <v/>
      </c>
      <c r="H20" t="str">
        <f t="shared" si="1"/>
        <v/>
      </c>
    </row>
    <row r="21" spans="4:8" x14ac:dyDescent="0.2">
      <c r="D21" t="str">
        <f t="shared" ref="D21:H21" si="2">UPPER(D19)</f>
        <v/>
      </c>
      <c r="E21" t="str">
        <f t="shared" si="2"/>
        <v/>
      </c>
      <c r="F21" t="str">
        <f t="shared" si="2"/>
        <v/>
      </c>
      <c r="G21" t="str">
        <f t="shared" si="2"/>
        <v/>
      </c>
      <c r="H21" t="str">
        <f t="shared" si="2"/>
        <v/>
      </c>
    </row>
    <row r="22" spans="4:8" x14ac:dyDescent="0.2">
      <c r="D22" t="str">
        <f>UPPER(D20)</f>
        <v/>
      </c>
      <c r="E22" t="str">
        <f t="shared" ref="E22:H22" si="3">UPPER(E20)</f>
        <v/>
      </c>
      <c r="F22" t="str">
        <f t="shared" si="3"/>
        <v/>
      </c>
      <c r="G22" t="str">
        <f t="shared" si="3"/>
        <v/>
      </c>
      <c r="H22" t="str">
        <f t="shared" si="3"/>
        <v/>
      </c>
    </row>
    <row r="23" spans="4:8" x14ac:dyDescent="0.2">
      <c r="D23" t="str">
        <f t="shared" ref="D23:H23" si="4">UPPER(D21)</f>
        <v/>
      </c>
      <c r="E23" t="str">
        <f t="shared" si="4"/>
        <v/>
      </c>
      <c r="F23" t="str">
        <f t="shared" si="4"/>
        <v/>
      </c>
      <c r="G23" t="str">
        <f t="shared" si="4"/>
        <v/>
      </c>
      <c r="H23" t="str">
        <f t="shared" si="4"/>
        <v/>
      </c>
    </row>
    <row r="24" spans="4:8" x14ac:dyDescent="0.2">
      <c r="D24" t="str">
        <f t="shared" ref="D24:H24" si="5">UPPER(D22)</f>
        <v/>
      </c>
      <c r="E24" t="str">
        <f t="shared" si="5"/>
        <v/>
      </c>
      <c r="F24" t="str">
        <f t="shared" si="5"/>
        <v/>
      </c>
      <c r="G24" t="str">
        <f t="shared" si="5"/>
        <v/>
      </c>
      <c r="H24" t="str">
        <f t="shared" si="5"/>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C28"/>
  <sheetViews>
    <sheetView zoomScaleNormal="100" workbookViewId="0">
      <selection activeCell="B29" sqref="B29"/>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3" ht="19" x14ac:dyDescent="0.2">
      <c r="A1" s="100" t="s">
        <v>130</v>
      </c>
      <c r="B1" s="100"/>
      <c r="C1" s="100"/>
    </row>
    <row r="2" spans="1:3" ht="14" customHeight="1" x14ac:dyDescent="0.2">
      <c r="A2" s="13" t="s">
        <v>27</v>
      </c>
      <c r="B2" s="76" t="str">
        <f>'GENERALES NOTA 321'!B2:C2</f>
        <v>SINIESTRO    150651066 - Apl. 214769</v>
      </c>
      <c r="C2" s="75"/>
    </row>
    <row r="3" spans="1:3" ht="16" x14ac:dyDescent="0.2">
      <c r="A3" s="5" t="s">
        <v>28</v>
      </c>
      <c r="B3" s="46" t="str">
        <f>'GENERALES NOTA 322'!B2:C2</f>
        <v>25307333300320230001400</v>
      </c>
      <c r="C3" s="46"/>
    </row>
    <row r="4" spans="1:3" ht="16" x14ac:dyDescent="0.2">
      <c r="A4" s="5" t="s">
        <v>29</v>
      </c>
      <c r="B4" s="46" t="str">
        <f>'GENERALES NOTA 322'!B3:C3</f>
        <v>JUZGADO TERCERO ADMINISTRATIVO ORAL DEL CIRCUITO DE GIRARDOT</v>
      </c>
      <c r="C4" s="46"/>
    </row>
    <row r="5" spans="1:3" ht="16" x14ac:dyDescent="0.2">
      <c r="A5" s="5" t="s">
        <v>30</v>
      </c>
      <c r="B5" s="46" t="str">
        <f>'GENERALES NOTA 322'!B4:C4</f>
        <v>LA ALCALDIA SILVANIA - EMPRESA DE ACUEDUCTO, ALCANTARILLADO Y ASEO DE SILVANIA S.A. E.S.P. EMPUSILVANIA</v>
      </c>
      <c r="C5" s="46"/>
    </row>
    <row r="6" spans="1:3" ht="16" x14ac:dyDescent="0.2">
      <c r="A6" s="5" t="s">
        <v>31</v>
      </c>
      <c r="B6" s="46" t="str">
        <f>'GENERALES NOTA 322'!B5:C5</f>
        <v>JOSE GABRIEL PEREZ PEREZ (PRESUNTA VÍCTIMA DIRECTA)</v>
      </c>
      <c r="C6" s="46"/>
    </row>
    <row r="7" spans="1:3" ht="16" x14ac:dyDescent="0.2">
      <c r="A7" s="5" t="s">
        <v>32</v>
      </c>
      <c r="B7" s="46" t="str">
        <f>'GENERALES NOTA 322'!B6:C6</f>
        <v>LLAMADA EN GARANTIA</v>
      </c>
      <c r="C7" s="46"/>
    </row>
    <row r="8" spans="1:3" ht="16" x14ac:dyDescent="0.2">
      <c r="A8" s="5" t="s">
        <v>131</v>
      </c>
      <c r="B8" s="46" t="str">
        <f>'GENERALES NOTA 325'!B8:C8</f>
        <v>REMOTO</v>
      </c>
      <c r="C8" s="46"/>
    </row>
    <row r="9" spans="1:3" ht="24" customHeight="1" x14ac:dyDescent="0.2">
      <c r="A9" s="5" t="s">
        <v>132</v>
      </c>
      <c r="B9" s="46"/>
      <c r="C9" s="46"/>
    </row>
    <row r="10" spans="1:3" ht="88.5" customHeight="1" x14ac:dyDescent="0.2">
      <c r="A10" s="5" t="s">
        <v>133</v>
      </c>
      <c r="B10" s="46"/>
      <c r="C10" s="46"/>
    </row>
    <row r="11" spans="1:3" ht="43.5" customHeight="1" x14ac:dyDescent="0.2">
      <c r="A11" s="106"/>
      <c r="B11" s="106"/>
      <c r="C11" s="106"/>
    </row>
    <row r="12" spans="1:3" hidden="1" x14ac:dyDescent="0.2">
      <c r="A12" s="107"/>
      <c r="B12" s="107"/>
      <c r="C12" s="107"/>
    </row>
    <row r="13" spans="1:3" ht="19" x14ac:dyDescent="0.2">
      <c r="A13" s="100" t="s">
        <v>134</v>
      </c>
      <c r="B13" s="100"/>
      <c r="C13" s="100"/>
    </row>
    <row r="14" spans="1:3" ht="16" x14ac:dyDescent="0.2">
      <c r="A14" s="23" t="s">
        <v>80</v>
      </c>
      <c r="B14" s="95" t="s">
        <v>81</v>
      </c>
      <c r="C14" s="96"/>
    </row>
    <row r="15" spans="1:3" ht="32" x14ac:dyDescent="0.2">
      <c r="A15" s="21" t="s">
        <v>82</v>
      </c>
      <c r="B15" s="93"/>
      <c r="C15" s="94"/>
    </row>
    <row r="16" spans="1:3" ht="32" x14ac:dyDescent="0.2">
      <c r="A16" s="14" t="s">
        <v>83</v>
      </c>
      <c r="B16" s="78">
        <f>((C18+C19+C21+C22)-C25)*C24*C26</f>
        <v>100000000</v>
      </c>
      <c r="C16" s="78"/>
    </row>
    <row r="17" spans="1:3" ht="16" x14ac:dyDescent="0.2">
      <c r="A17" s="23" t="s">
        <v>84</v>
      </c>
      <c r="B17" s="85" t="s">
        <v>15</v>
      </c>
      <c r="C17" s="86"/>
    </row>
    <row r="18" spans="1:3" ht="16" x14ac:dyDescent="0.2">
      <c r="A18" s="81"/>
      <c r="B18" s="22" t="s">
        <v>16</v>
      </c>
      <c r="C18" s="19">
        <v>100000000</v>
      </c>
    </row>
    <row r="19" spans="1:3" ht="16" x14ac:dyDescent="0.2">
      <c r="A19" s="82"/>
      <c r="B19" s="22" t="s">
        <v>17</v>
      </c>
      <c r="C19" s="19">
        <v>0</v>
      </c>
    </row>
    <row r="20" spans="1:3" x14ac:dyDescent="0.2">
      <c r="A20" s="82"/>
      <c r="B20" s="83" t="s">
        <v>18</v>
      </c>
      <c r="C20" s="84"/>
    </row>
    <row r="21" spans="1:3" ht="16" x14ac:dyDescent="0.2">
      <c r="A21" s="82"/>
      <c r="B21" s="22" t="s">
        <v>77</v>
      </c>
      <c r="C21" s="19">
        <v>0</v>
      </c>
    </row>
    <row r="22" spans="1:3" ht="32" x14ac:dyDescent="0.2">
      <c r="A22" s="82"/>
      <c r="B22" s="22" t="s">
        <v>85</v>
      </c>
      <c r="C22" s="19">
        <v>0</v>
      </c>
    </row>
    <row r="23" spans="1:3" x14ac:dyDescent="0.2">
      <c r="A23" s="82"/>
      <c r="B23" s="83" t="s">
        <v>86</v>
      </c>
      <c r="C23" s="84"/>
    </row>
    <row r="24" spans="1:3" ht="16" x14ac:dyDescent="0.2">
      <c r="A24" s="25"/>
      <c r="B24" s="22" t="s">
        <v>87</v>
      </c>
      <c r="C24" s="26">
        <v>1</v>
      </c>
    </row>
    <row r="25" spans="1:3" ht="16" x14ac:dyDescent="0.2">
      <c r="A25" s="27"/>
      <c r="B25" s="22" t="s">
        <v>35</v>
      </c>
      <c r="C25" s="28">
        <v>0</v>
      </c>
    </row>
    <row r="26" spans="1:3" ht="16" x14ac:dyDescent="0.2">
      <c r="A26" s="27"/>
      <c r="B26" s="39" t="s">
        <v>88</v>
      </c>
      <c r="C26" s="40">
        <v>1</v>
      </c>
    </row>
    <row r="27" spans="1:3" ht="16" x14ac:dyDescent="0.2">
      <c r="A27" s="41" t="s">
        <v>89</v>
      </c>
      <c r="B27" s="104">
        <f>IFERROR(B16*(VLOOKUP(B14,Hoja2!$G$1:$H$6,2,0)),16666)</f>
        <v>16666</v>
      </c>
      <c r="C27" s="104"/>
    </row>
    <row r="28" spans="1:3" ht="95.25" customHeight="1" x14ac:dyDescent="0.2">
      <c r="A28" s="42" t="s">
        <v>135</v>
      </c>
      <c r="B28" s="105"/>
      <c r="C28" s="105"/>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00000000-0002-0000-0500-000000000000}">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Hoja2!$N$1:$N$3</xm:f>
          </x14:formula1>
          <xm:sqref>B9:C9</xm:sqref>
        </x14:dataValidation>
        <x14:dataValidation type="list" allowBlank="1" showInputMessage="1" showErrorMessage="1" xr:uid="{00000000-0002-0000-0500-000002000000}">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A2"/>
  <sheetViews>
    <sheetView workbookViewId="0">
      <selection activeCell="B12" sqref="B12:C13"/>
    </sheetView>
  </sheetViews>
  <sheetFormatPr baseColWidth="10" defaultColWidth="11.5" defaultRowHeight="15" x14ac:dyDescent="0.2"/>
  <sheetData>
    <row r="1" spans="1:1" x14ac:dyDescent="0.2">
      <c r="A1" t="s">
        <v>136</v>
      </c>
    </row>
    <row r="2" spans="1:1" x14ac:dyDescent="0.2">
      <c r="A2" t="s">
        <v>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N8"/>
  <sheetViews>
    <sheetView workbookViewId="0">
      <selection activeCell="A27" sqref="A27"/>
    </sheetView>
  </sheetViews>
  <sheetFormatPr baseColWidth="10" defaultColWidth="11.5" defaultRowHeight="15" x14ac:dyDescent="0.2"/>
  <cols>
    <col min="4" max="4" width="20.1640625" bestFit="1" customWidth="1"/>
    <col min="5" max="5" width="42.83203125" bestFit="1" customWidth="1"/>
    <col min="7" max="7" width="33.33203125" customWidth="1"/>
    <col min="14" max="14" width="20.6640625" customWidth="1"/>
  </cols>
  <sheetData>
    <row r="1" spans="1:14" x14ac:dyDescent="0.2">
      <c r="A1" s="8" t="s">
        <v>36</v>
      </c>
      <c r="B1" t="s">
        <v>137</v>
      </c>
      <c r="C1" s="8" t="s">
        <v>40</v>
      </c>
      <c r="D1" s="8" t="s">
        <v>44</v>
      </c>
      <c r="E1" s="3" t="s">
        <v>45</v>
      </c>
      <c r="F1" s="2" t="s">
        <v>79</v>
      </c>
      <c r="G1" s="2" t="s">
        <v>138</v>
      </c>
      <c r="H1" s="4">
        <v>0.7</v>
      </c>
      <c r="I1" t="s">
        <v>139</v>
      </c>
      <c r="J1" t="s">
        <v>140</v>
      </c>
      <c r="L1" t="s">
        <v>6</v>
      </c>
      <c r="N1" s="2" t="s">
        <v>141</v>
      </c>
    </row>
    <row r="2" spans="1:14" x14ac:dyDescent="0.2">
      <c r="A2" t="s">
        <v>142</v>
      </c>
      <c r="B2" t="s">
        <v>98</v>
      </c>
      <c r="C2" t="s">
        <v>143</v>
      </c>
      <c r="D2" s="2" t="s">
        <v>144</v>
      </c>
      <c r="E2" s="1" t="s">
        <v>145</v>
      </c>
      <c r="F2" s="2" t="s">
        <v>81</v>
      </c>
      <c r="G2" s="2" t="s">
        <v>146</v>
      </c>
      <c r="H2" s="4">
        <v>0.25</v>
      </c>
      <c r="I2" t="s">
        <v>147</v>
      </c>
      <c r="J2" t="s">
        <v>148</v>
      </c>
      <c r="L2" t="s">
        <v>149</v>
      </c>
      <c r="N2" s="2" t="s">
        <v>150</v>
      </c>
    </row>
    <row r="3" spans="1:14" x14ac:dyDescent="0.2">
      <c r="A3" t="s">
        <v>151</v>
      </c>
      <c r="C3" t="s">
        <v>152</v>
      </c>
      <c r="D3" s="2" t="s">
        <v>153</v>
      </c>
      <c r="E3" s="1" t="s">
        <v>154</v>
      </c>
      <c r="F3" s="2" t="s">
        <v>155</v>
      </c>
      <c r="G3" s="2" t="s">
        <v>156</v>
      </c>
      <c r="H3" s="4">
        <v>0.55000000000000004</v>
      </c>
      <c r="I3" t="s">
        <v>157</v>
      </c>
      <c r="J3" t="s">
        <v>158</v>
      </c>
      <c r="N3" s="2" t="s">
        <v>81</v>
      </c>
    </row>
    <row r="4" spans="1:14" x14ac:dyDescent="0.2">
      <c r="A4" t="s">
        <v>159</v>
      </c>
      <c r="C4" t="s">
        <v>160</v>
      </c>
      <c r="E4" s="1" t="s">
        <v>161</v>
      </c>
      <c r="G4" s="2" t="s">
        <v>162</v>
      </c>
      <c r="H4" s="4">
        <v>0.15</v>
      </c>
      <c r="I4" t="s">
        <v>163</v>
      </c>
      <c r="J4" t="s">
        <v>164</v>
      </c>
      <c r="N4" s="2"/>
    </row>
    <row r="5" spans="1:14" x14ac:dyDescent="0.2">
      <c r="A5" t="s">
        <v>165</v>
      </c>
      <c r="E5" s="1" t="s">
        <v>166</v>
      </c>
      <c r="G5" s="2" t="s">
        <v>167</v>
      </c>
      <c r="H5" s="4">
        <v>0.7</v>
      </c>
      <c r="I5" t="s">
        <v>168</v>
      </c>
      <c r="J5" t="s">
        <v>169</v>
      </c>
      <c r="N5" s="2"/>
    </row>
    <row r="6" spans="1:14" x14ac:dyDescent="0.2">
      <c r="E6" s="1" t="s">
        <v>170</v>
      </c>
      <c r="G6" s="2" t="s">
        <v>171</v>
      </c>
      <c r="H6" s="4">
        <v>0.3</v>
      </c>
      <c r="J6" t="s">
        <v>172</v>
      </c>
      <c r="N6" s="2"/>
    </row>
    <row r="7" spans="1:14" x14ac:dyDescent="0.2">
      <c r="E7" s="1" t="s">
        <v>173</v>
      </c>
      <c r="G7" s="2" t="s">
        <v>81</v>
      </c>
      <c r="N7" s="2" t="s">
        <v>81</v>
      </c>
    </row>
    <row r="8" spans="1:14" x14ac:dyDescent="0.2">
      <c r="E8" s="1" t="s">
        <v>174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CD89E017-DF9E-4D7A-9036-DAED46F48C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Michelle Padilla</cp:lastModifiedBy>
  <cp:revision/>
  <dcterms:created xsi:type="dcterms:W3CDTF">2020-12-07T14:41:17Z</dcterms:created>
  <dcterms:modified xsi:type="dcterms:W3CDTF">2025-03-31T22:42:06Z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