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https://allianzms-my.sharepoint.com/personal/yuli_cupasachoa_allianz_co/Documents/OUTSORCINGS/RESTO DEL PAIS/DR GUSTAVO HERRERA/Jeremías Guerrero López y otros/"/>
    </mc:Choice>
  </mc:AlternateContent>
  <xr:revisionPtr revIDLastSave="0" documentId="8_{7DCFC700-B528-4B5E-9EE4-D609A81FBBF5}" xr6:coauthVersionLast="47" xr6:coauthVersionMax="47" xr10:uidLastSave="{00000000-0000-0000-0000-000000000000}"/>
  <bookViews>
    <workbookView xWindow="-120" yWindow="-120" windowWidth="19440" windowHeight="14880" activeTab="1" xr2:uid="{00000000-000D-0000-FFFF-FFFF00000000}"/>
  </bookViews>
  <sheets>
    <sheet name="AUTOS  NOTA 322" sheetId="1" r:id="rId1"/>
    <sheet name="AUTOS NOTA 321" sheetId="7" r:id="rId2"/>
    <sheet name="AUTOS NOTA 324-478" sheetId="8" r:id="rId3"/>
    <sheet name="TASACION " sheetId="10" state="hidden" r:id="rId4"/>
    <sheet name="AUTOS NOTA 325" sheetId="9" r:id="rId5"/>
    <sheet name="CONCEPTO DE CONCILIACIÓN 330 " sheetId="11" r:id="rId6"/>
    <sheet name="CAMBIO DE CONTINGENCIA 423" sheetId="12" r:id="rId7"/>
    <sheet name="Hoja2" sheetId="6" state="hidden" r:id="rId8"/>
  </sheets>
  <externalReferences>
    <externalReference r:id="rId9"/>
    <externalReference r:id="rId10"/>
    <externalReference r:id="rId11"/>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40" i="8" s="1"/>
  <c r="B15" i="12"/>
  <c r="B34" i="12" s="1"/>
  <c r="B8" i="12"/>
  <c r="B7" i="12"/>
  <c r="B6" i="12"/>
  <c r="B5" i="12"/>
  <c r="B4" i="12"/>
  <c r="B3" i="12"/>
  <c r="B2" i="12"/>
  <c r="F22" i="11"/>
  <c r="F24" i="11" s="1"/>
  <c r="H21" i="11"/>
  <c r="H23" i="11" s="1"/>
  <c r="H25" i="11" s="1"/>
  <c r="G21" i="11"/>
  <c r="G23" i="11" s="1"/>
  <c r="G25" i="11" s="1"/>
  <c r="F21" i="11"/>
  <c r="F23" i="11" s="1"/>
  <c r="F25" i="11" s="1"/>
  <c r="E21" i="11"/>
  <c r="E23" i="11" s="1"/>
  <c r="E25" i="11" s="1"/>
  <c r="D21" i="11"/>
  <c r="D23" i="11" s="1"/>
  <c r="D25" i="11" s="1"/>
  <c r="H20" i="11"/>
  <c r="H22" i="11" s="1"/>
  <c r="H24" i="11" s="1"/>
  <c r="G20" i="11"/>
  <c r="G22" i="11" s="1"/>
  <c r="G24" i="11" s="1"/>
  <c r="F20" i="11"/>
  <c r="E20" i="11"/>
  <c r="E22" i="11" s="1"/>
  <c r="E24" i="11" s="1"/>
  <c r="D20" i="11"/>
  <c r="D22" i="11" s="1"/>
  <c r="D24" i="11" s="1"/>
  <c r="B9" i="11"/>
  <c r="B8" i="11"/>
  <c r="B7" i="11"/>
  <c r="B6" i="11"/>
  <c r="B5" i="11"/>
  <c r="B4" i="11"/>
  <c r="B3" i="11"/>
  <c r="B2" i="1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<sst xmlns="http://schemas.openxmlformats.org/spreadsheetml/2006/main" count="326" uniqueCount="225">
  <si>
    <t>SOLICITUD DE ANTECEDENTES -ABOGADO EXTERNO-</t>
  </si>
  <si>
    <t>Radicado(23 digitos)</t>
  </si>
  <si>
    <t>Juzgado</t>
  </si>
  <si>
    <t>Demandado</t>
  </si>
  <si>
    <t xml:space="preserve">Demandante </t>
  </si>
  <si>
    <t>Tipo de vinculacion compañía</t>
  </si>
  <si>
    <t xml:space="preserve">Situcion Laboral </t>
  </si>
  <si>
    <t xml:space="preserve">Ocupado-trabajador cuenta ajena </t>
  </si>
  <si>
    <t xml:space="preserve">Motociclista </t>
  </si>
  <si>
    <t>AMPARO A AFECTAR</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</si>
  <si>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</si>
  <si>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</si>
  <si>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</si>
  <si>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</si>
  <si>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</si>
  <si>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</si>
  <si>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</si>
  <si>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</si>
  <si>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</si>
  <si>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</si>
  <si>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</si>
  <si>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</si>
  <si>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</si>
  <si>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</si>
  <si>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</si>
  <si>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</si>
  <si>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</si>
  <si>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</si>
  <si>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</si>
  <si>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</si>
  <si>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</si>
  <si>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</si>
  <si>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</si>
  <si>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</si>
  <si>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</si>
  <si>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</si>
  <si>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</si>
  <si>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</si>
  <si>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</si>
  <si>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</si>
  <si>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</si>
  <si>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</si>
  <si>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</si>
  <si>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</si>
  <si>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</si>
  <si>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</si>
  <si>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</si>
  <si>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</si>
  <si>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</si>
  <si>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</si>
  <si>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</si>
  <si>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</si>
  <si>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</si>
  <si>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</si>
  <si>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</si>
  <si>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</si>
  <si>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</si>
  <si>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</si>
  <si>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</si>
  <si>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</si>
  <si>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</si>
  <si>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</si>
  <si>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</si>
  <si>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</si>
  <si>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</si>
  <si>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</si>
  <si>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</si>
  <si>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</si>
  <si>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</si>
  <si>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</si>
  <si>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</si>
  <si>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</si>
  <si>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</si>
  <si>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</si>
  <si>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</si>
  <si>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</si>
  <si>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</si>
  <si>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</si>
  <si>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</si>
  <si>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</si>
  <si>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</si>
  <si>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</si>
  <si>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</si>
  <si>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</si>
  <si>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</si>
  <si>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</si>
  <si>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</si>
  <si>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</si>
  <si>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</si>
  <si>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</si>
  <si>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</si>
  <si>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</si>
  <si>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</si>
  <si>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</si>
  <si>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</si>
  <si>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</si>
  <si>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</si>
  <si>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</si>
  <si>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</si>
  <si>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</si>
  <si>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</si>
  <si>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</si>
  <si>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</si>
  <si>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</si>
  <si>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</si>
  <si>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</si>
  <si>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</si>
  <si>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</si>
  <si>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</si>
  <si>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</si>
  <si>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</si>
  <si>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</si>
  <si>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</si>
  <si>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</si>
  <si>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OTROS</t>
  </si>
  <si>
    <t>DEDUCIBLE</t>
  </si>
  <si>
    <t>Reserva CIA</t>
  </si>
  <si>
    <t xml:space="preserve">SI </t>
  </si>
  <si>
    <t>ALLIANZ</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</si>
  <si>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</si>
  <si>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</si>
  <si>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</si>
  <si>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</si>
  <si>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</si>
  <si>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</si>
  <si>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</si>
  <si>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JUZGADO</t>
  </si>
  <si>
    <t xml:space="preserve">RCE LESIONES </t>
  </si>
  <si>
    <t>RCC LESIONES</t>
  </si>
  <si>
    <t>CONCURRENCIA</t>
  </si>
  <si>
    <r>
      <t xml:space="preserve">INDIQUE LA PLACA- </t>
    </r>
    <r>
      <rPr>
        <sz val="11"/>
        <color rgb="FFFF0000"/>
        <rFont val="Calibri"/>
        <family val="2"/>
        <scheme val="minor"/>
      </rPr>
      <t>SUSTITUYA</t>
    </r>
  </si>
  <si>
    <t xml:space="preserve">CONCEPTO DE CONCILIACIÓN 330 </t>
  </si>
  <si>
    <t xml:space="preserve">SUMA SOLICITADA </t>
  </si>
  <si>
    <t xml:space="preserve">COMENTARIOS ABOGADO INTERNO </t>
  </si>
  <si>
    <t>COMENTARIO OUT</t>
  </si>
  <si>
    <t>AUTORIZACION COMPAÑÍA SUMA</t>
  </si>
  <si>
    <t xml:space="preserve">AUTORIZACION COMPAÑÍA COMENTARIOS </t>
  </si>
  <si>
    <t>CAMBIO CONTINGENCIA PJ</t>
  </si>
  <si>
    <t xml:space="preserve">CONTINGENCIA ACTUAL </t>
  </si>
  <si>
    <t xml:space="preserve">CAMBIO DE CONTINGENCIA </t>
  </si>
  <si>
    <t xml:space="preserve">COMENTARIOS CAMBIO DE CONTINGENCIA </t>
  </si>
  <si>
    <t xml:space="preserve">ACTUALIZACION DE CONTINGENCIA  </t>
  </si>
  <si>
    <t>DEMANDADO</t>
  </si>
  <si>
    <t xml:space="preserve">DEMANDANTE </t>
  </si>
  <si>
    <t>TIPO DE VINCULACION COMPAÑÍA</t>
  </si>
  <si>
    <t xml:space="preserve">TIPO DE PERJUCIO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</si>
  <si>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</si>
  <si>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</si>
  <si>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</si>
  <si>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</si>
  <si>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</si>
  <si>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</si>
  <si>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</si>
  <si>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</si>
  <si>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</si>
  <si>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</si>
  <si>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</si>
  <si>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</si>
  <si>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</si>
  <si>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</si>
  <si>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</si>
  <si>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</si>
  <si>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</si>
  <si>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t>RADICADO(23 DIGITOS)</t>
  </si>
  <si>
    <t>ASEGURADO</t>
  </si>
  <si>
    <t>NIT ASEGURADO</t>
  </si>
  <si>
    <t>PLACA VEHÍCULO ASEGURADO (SI APLICA)</t>
  </si>
  <si>
    <t>NO. PÓLIZA VINCULADA</t>
  </si>
  <si>
    <t>FECHA DE ASIGNACIÓN</t>
  </si>
  <si>
    <t>FECHA DE NOTIFICACIÓN</t>
  </si>
  <si>
    <t>FECHA DE CONTESTACION 
*RECOMENDACIÓN: FECHA MÁXIMA PARA CONTESTAR LA DEMANDA ACORDE A LO ESTIÚLADO EN LA NORMA.</t>
  </si>
  <si>
    <t>PRIORIDAD DEL FONDO</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</si>
  <si>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</si>
  <si>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</si>
  <si>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</si>
  <si>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</si>
  <si>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</si>
  <si>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</si>
  <si>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</si>
  <si>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</si>
  <si>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</si>
  <si>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</si>
  <si>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</si>
  <si>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</si>
  <si>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</si>
  <si>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</si>
  <si>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</si>
  <si>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</si>
  <si>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</si>
  <si>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</si>
  <si>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</si>
  <si>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</si>
  <si>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</si>
  <si>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</si>
  <si>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</si>
  <si>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</si>
  <si>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86568318900120240005900</t>
  </si>
  <si>
    <t>JUZGADO PRIMERO PROMISCUO DEL CIRCUITO DE PUERTO ASIS - PUTUMAYO</t>
  </si>
  <si>
    <t>1. Rigoberto López Cancimance C.C. 18.157.720
2. Edgar Augusto Contreras Delgado C.C.C 80.206.884
3. Allianz Seguros S.A. Nit. 860.026.182-5</t>
  </si>
  <si>
    <t>1. Jeremias Guerrero López C.C. 18.186.761 (Víctima directa)
2. Jeyson Danilo Guerrero Yela C.C. 1.006.843.140 (hijo Jeremias) 
3. Porfirio Gabriel Figueroa C.C. 87.302.746 (victima directa)
4. Mercedes Chalacan C.C. 69.027.868 (Compañera Porfirio) 
5. Oscar Andrés Figueroa Chalacan C.C. 1.123.200.324 (Hijo Porfirio)
6. Luis Miguel Figueroa Chalacan C.C. 1.006.846.644 (Hijo Porfirio) 
7. Rolando Daniel Guerrero Narváez C.C. 87.573.535 (victima directa)
8. Clelia Yocuro Payaguaje C.C. 39.841.211 (Compañera Rolando) 
9. Yesica Viviana Guerrero Yocuro C.C. 1.006.665.024 (Hija Rolando)
10. Yesid Orlando Guerrero Yocuro C.C. 1.125.413.023 (hijo Rolando)</t>
  </si>
  <si>
    <t xml:space="preserve">1. Jeremias Guerrero López 
2. Porfirio Gabriel Figueroa 
3. Rolando Daniel Guerrero Narváez </t>
  </si>
  <si>
    <t>1. 18.186.761
2. 87.302.746
3. 87.573.535</t>
  </si>
  <si>
    <t>1. Vereda las Bocanas del municipio de Puerto Asis - Putumayo
2. Vereda La Argentina del municipio de Puerto Asís - Putumayo
3. Vereda Cartagena del municipio de Puerto Asís - Putumayo</t>
  </si>
  <si>
    <t>1. 3108456923
2. 3209057610
3. 3212525158</t>
  </si>
  <si>
    <t>1. jere@gmail.com
2. gabrielfigue.1977@gmail.com
3. vivianaguerrero861@gmail.com</t>
  </si>
  <si>
    <t>1. Sin información
2. Unión libre
3. Unión libre</t>
  </si>
  <si>
    <t>no aplica</t>
  </si>
  <si>
    <t>14 de agosto de 2019</t>
  </si>
  <si>
    <t>18 de septiembre de 2023</t>
  </si>
  <si>
    <t>31 de octubre de 2023</t>
  </si>
  <si>
    <t>IMR-059</t>
  </si>
  <si>
    <t>El día 14 de agosto de 2019, los señores Jeremías Guerrero López, Porfirio Gabriel Figueroa y Rolando Daniel Guerrero se transportaban con 24 pasajeros mas en el vehiculo de placas SMT-020 para realizar labores en una obra de la empresa BPG INC. Sucursal Nueva Granada. Al transportarse sobre la ruta 45 del corregimiento de Santana de la vereda Santa Helena del departamento del Putumayo, fueron impactados por el vehiculo automotor de placas IMR-059 de propiedad de Edgar Augusto Contreras delgado y conducido por Rigoberto Lopez Cancimance, ante la invasión de carril en el sentido contrario al de su circulación vial. Conforme al informe policía de accidente de tránsito, este se produjo por el vehiculo de placas IMR-059 quien invadió el carril contrario a consecuencia de un micro sueño. 
A raíz del hecho los señores Jeremías Guerrero López, Porfirio Gabriel Figueroa y Rolando Daniel Guerrero sufrieron multiples lesiones, las cuales llevaron a que fuesen calificados con una perdida de capacidad laboral del 24,8%, 15.5% y 11% respectivamente.
A consecuencia del accidente, los señores Jeremías Guerrero López, Porfirio Gabriel Figueroa y Rolando Daniel Guerrero no volvieron a ser contratados en la empresa, desvinculándolos definitivamente y sin que a la echa cuenten con una actividad laboral.</t>
  </si>
  <si>
    <t>1. 19 de agosto de 1976
2. 08 de junio de 1977
3. 23 de agosto de 1977</t>
  </si>
  <si>
    <t>1. 42 años
2. 42 años
3. 41 años</t>
  </si>
  <si>
    <t>sin información</t>
  </si>
  <si>
    <t>1. $1.695.000
2. $1.695.000
3. $1.695.000</t>
  </si>
  <si>
    <t>Edgar Augusto Contreras Delgado</t>
  </si>
  <si>
    <t>21 de febrero de 2025</t>
  </si>
  <si>
    <t>20 de febrero de 2025</t>
  </si>
  <si>
    <t>25 de marzo de 2025</t>
  </si>
  <si>
    <t>83856731-214741</t>
  </si>
  <si>
    <t>21858182/0</t>
  </si>
  <si>
    <t xml:space="preserve"> 01/12/2018 hasta las 24:00 horas del 30/11/2019.</t>
  </si>
  <si>
    <t>EN AUD PREJUDICIAL, SE PRESENTARON CON OTROS LESIONADOS, VERIFICAR BIEN LOS CORREOS CARGADOS CON NOTA 405</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</si>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</sst>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 #,##0;[Red]\-&quot;$&quot;\ #,##0"/>
    <numFmt numFmtId="42" formatCode="_-&quot;$&quot;\ * #,##0_-;\-&quot;$&quot;\ * #,##0_-;_-&quot;$&quot;\ * &quot;-&quot;_-;_-@_-"/>
    <numFmt numFmtId="44" formatCode="_-&quot;$&quot;\ * #,##0.00_-;\-&quot;$&quot;\ * #,##0.00_-;_-&quot;$&quot;\ *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b/>
      <sz val="20"/>
      <color theme="0"/>
      <name val="Calibri"/>
      <family val="2"/>
      <scheme val="minor"/>
    </font>
    <font>
      <sz val="10"/>
      <name val="Calibri"/>
      <family val="2"/>
      <scheme val="minor"/>
    </font>
    <font>
      <b/>
      <sz val="10"/>
      <color theme="0"/>
      <name val="Century Gothic"/>
      <family val="2"/>
    </font>
    <font>
      <sz val="10"/>
      <color theme="1"/>
      <name val="Century Gothic"/>
      <family val="2"/>
    </font>
    <font>
      <b/>
      <sz val="10"/>
      <color theme="1"/>
      <name val="Century Gothic"/>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44" fontId="1" fillId="0" borderId="0" applyFont="0" applyFill="0" applyBorder="0" applyAlignment="0" applyProtection="0"/>
  </cellStyleXfs>
  <cellXfs count="129">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2" fillId="0" borderId="2" xfId="0" applyFont="1" applyBorder="1" applyAlignment="1">
      <alignment horizontal="justify" vertical="top"/>
    </xf>
    <xf numFmtId="0" fontId="0" fillId="0" borderId="0" xfId="0" applyProtection="1">
      <protection locked="0"/>
    </xf>
    <xf numFmtId="9" fontId="0" fillId="0" borderId="0" xfId="2" applyFont="1" applyProtection="1">
      <protection locked="0"/>
    </xf>
    <xf numFmtId="9" fontId="0" fillId="0" borderId="0" xfId="0" applyNumberFormat="1" applyProtection="1">
      <protection locked="0"/>
    </xf>
    <xf numFmtId="42" fontId="0" fillId="0" borderId="0" xfId="0" applyNumberFormat="1" applyProtection="1">
      <protection locked="0"/>
    </xf>
    <xf numFmtId="9" fontId="0" fillId="0" borderId="0" xfId="1" applyNumberFormat="1" applyFont="1" applyProtection="1">
      <protection locked="0"/>
    </xf>
    <xf numFmtId="0" fontId="2" fillId="4" borderId="4" xfId="0" applyFont="1" applyFill="1" applyBorder="1" applyAlignment="1" applyProtection="1">
      <alignment horizontal="justify" vertical="top" wrapText="1"/>
      <protection locked="0"/>
    </xf>
    <xf numFmtId="0" fontId="5" fillId="2" borderId="8" xfId="0" applyFont="1" applyFill="1" applyBorder="1" applyAlignment="1" applyProtection="1">
      <alignment horizontal="justify" vertical="top"/>
      <protection locked="0"/>
    </xf>
    <xf numFmtId="0" fontId="11" fillId="8" borderId="9" xfId="0" applyFont="1" applyFill="1" applyBorder="1" applyAlignment="1" applyProtection="1">
      <alignment horizontal="center" vertical="center" wrapText="1"/>
      <protection locked="0"/>
    </xf>
    <xf numFmtId="0" fontId="11" fillId="8" borderId="10" xfId="0" applyFont="1" applyFill="1" applyBorder="1" applyAlignment="1" applyProtection="1">
      <alignment horizontal="center" vertical="center" wrapText="1"/>
      <protection locked="0"/>
    </xf>
    <xf numFmtId="0" fontId="12" fillId="0" borderId="1" xfId="0" applyFont="1" applyBorder="1" applyAlignment="1" applyProtection="1">
      <alignment horizontal="left" vertical="center" wrapText="1"/>
      <protection locked="0"/>
    </xf>
    <xf numFmtId="0" fontId="12" fillId="0" borderId="1" xfId="0" applyFont="1" applyBorder="1" applyAlignment="1" applyProtection="1">
      <alignment horizontal="center" vertical="center"/>
      <protection locked="0"/>
    </xf>
    <xf numFmtId="0" fontId="12" fillId="0" borderId="1" xfId="0" applyFont="1" applyBorder="1" applyAlignment="1" applyProtection="1">
      <alignment horizontal="left" vertical="center"/>
      <protection locked="0"/>
    </xf>
    <xf numFmtId="0" fontId="0" fillId="7" borderId="1" xfId="0" applyFill="1" applyBorder="1" applyAlignment="1">
      <alignment horizontal="justify" vertical="top"/>
    </xf>
    <xf numFmtId="0" fontId="9" fillId="2" borderId="6" xfId="0" applyFont="1" applyFill="1" applyBorder="1" applyAlignment="1">
      <alignment horizontal="center" vertical="top"/>
    </xf>
    <xf numFmtId="0" fontId="0" fillId="0" borderId="1" xfId="0" applyBorder="1" applyAlignment="1">
      <alignment horizontal="justify" vertical="top"/>
    </xf>
    <xf numFmtId="0" fontId="0" fillId="0" borderId="1" xfId="0" applyBorder="1" applyAlignment="1">
      <alignment horizontal="justify" vertical="top" wrapText="1"/>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wrapText="1"/>
    </xf>
    <xf numFmtId="0" fontId="2" fillId="7" borderId="1" xfId="0" applyFont="1" applyFill="1" applyBorder="1" applyAlignment="1">
      <alignment horizontal="justify" vertical="top" wrapText="1"/>
    </xf>
    <xf numFmtId="14" fontId="0" fillId="0" borderId="1" xfId="0" applyNumberFormat="1" applyBorder="1" applyAlignment="1">
      <alignment horizontal="justify" vertical="top"/>
    </xf>
    <xf numFmtId="3" fontId="0" fillId="7" borderId="1" xfId="0" applyNumberFormat="1" applyFill="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15" fontId="0" fillId="7" borderId="1" xfId="0" applyNumberFormat="1" applyFill="1" applyBorder="1" applyAlignment="1">
      <alignment horizontal="justify" vertical="top" wrapText="1"/>
    </xf>
    <xf numFmtId="0" fontId="7" fillId="0" borderId="1" xfId="3" applyBorder="1" applyAlignment="1">
      <alignment horizontal="justify" vertical="top" wrapText="1"/>
    </xf>
    <xf numFmtId="14" fontId="0" fillId="0" borderId="1" xfId="0" applyNumberFormat="1"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9" fillId="2" borderId="4" xfId="0" applyFont="1" applyFill="1" applyBorder="1" applyAlignment="1">
      <alignment horizontal="center"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9" fillId="2" borderId="15" xfId="0" applyFont="1" applyFill="1" applyBorder="1" applyAlignment="1" applyProtection="1">
      <alignment horizontal="center" vertical="top"/>
      <protection locked="0"/>
    </xf>
    <xf numFmtId="0" fontId="10" fillId="7" borderId="4" xfId="0" applyFont="1" applyFill="1" applyBorder="1" applyAlignment="1" applyProtection="1">
      <alignment horizontal="center" vertical="top"/>
      <protection locked="0"/>
    </xf>
    <xf numFmtId="42" fontId="0" fillId="5" borderId="2" xfId="1" applyFont="1" applyFill="1" applyBorder="1" applyAlignment="1" applyProtection="1">
      <alignment horizontal="justify" vertical="top"/>
    </xf>
    <xf numFmtId="42" fontId="0" fillId="5" borderId="3" xfId="1" applyFont="1" applyFill="1" applyBorder="1" applyAlignment="1" applyProtection="1">
      <alignment horizontal="justify" vertical="top"/>
    </xf>
    <xf numFmtId="0" fontId="9" fillId="2" borderId="4"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0" fontId="0" fillId="5" borderId="1" xfId="0" applyFill="1" applyBorder="1" applyAlignment="1">
      <alignment horizontal="justify" vertical="top"/>
    </xf>
    <xf numFmtId="44" fontId="0" fillId="5" borderId="1" xfId="4" applyFont="1" applyFill="1" applyBorder="1" applyAlignment="1">
      <alignment horizontal="center"/>
    </xf>
    <xf numFmtId="0" fontId="2" fillId="0" borderId="4" xfId="0" applyFont="1" applyBorder="1" applyAlignment="1">
      <alignment horizontal="center" vertical="top"/>
    </xf>
    <xf numFmtId="0" fontId="2" fillId="0" borderId="6" xfId="0" applyFont="1" applyBorder="1" applyAlignment="1">
      <alignment horizontal="center" vertical="top"/>
    </xf>
    <xf numFmtId="0" fontId="3" fillId="2" borderId="4" xfId="0" applyFont="1" applyFill="1" applyBorder="1" applyAlignment="1">
      <alignment horizontal="center" vertical="top"/>
    </xf>
    <xf numFmtId="42" fontId="0" fillId="5" borderId="4" xfId="1" applyFont="1" applyFill="1" applyBorder="1" applyAlignment="1" applyProtection="1">
      <alignment horizontal="center" vertical="top"/>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cellXfs>
  <cellStyles count="5">
    <cellStyle name="Hipervínculo" xfId="3" builtinId="8"/>
    <cellStyle name="Moneda" xfId="4"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AppData\Local\Microsoft\Windows\INetCache\Content.Outlook\6U4382SS\INFORME%20INICIAL%20AUTOS%202023.xlsx" TargetMode="External"/><Relationship Id="rId1" Type="http://schemas.openxmlformats.org/officeDocument/2006/relationships/externalLinkPath" Target="/Users/ce02653/AppData/Local/Microsoft/Windows/INetCache/Content.Outlook/6U4382SS/INFORME%20INICIAL%20AUTOS%202023.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allianzms-my.sharepoint.com/personal/gina_garcia_allianz_co/Documents/AUTOS/PROYECTOS/2024/PJ%202024/INFORME%20INICIAL%20GENERALES%202024%20OUT.xlsx" TargetMode="External"/><Relationship Id="rId1" Type="http://schemas.openxmlformats.org/officeDocument/2006/relationships/externalLinkPath" Target="/personal/gina_garcia_allianz_co/Documents/AUTOS/PROYECTOS/2024/PJ%202024/INFORME%20INICIAL%20GENERALES%202024%20O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sheetData sheetId="1">
        <row r="2">
          <cell r="B2" t="str">
            <v xml:space="preserve">SINIESTRO   LEGIS </v>
          </cell>
          <cell r="C2"/>
        </row>
      </sheetData>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ENERALES NOTA 322"/>
      <sheetName val="GENERALES NOTA 321"/>
      <sheetName val="GENERALES  NOTA 324 -478"/>
      <sheetName val="GENERALES NOTA 325"/>
      <sheetName val="CONCEPTO DE CONCILIACIÓN 330 "/>
      <sheetName val="CAMBIO DE CONTINGENCIA 423"/>
      <sheetName val="Hoja1"/>
      <sheetName val="Hoja2"/>
    </sheetNames>
    <sheetDataSet>
      <sheetData sheetId="0">
        <row r="2">
          <cell r="B2" t="str">
            <v xml:space="preserve">Radicado </v>
          </cell>
          <cell r="C2"/>
        </row>
        <row r="3">
          <cell r="B3" t="str">
            <v>JUZGADO</v>
          </cell>
          <cell r="C3"/>
        </row>
        <row r="4">
          <cell r="B4" t="str">
            <v xml:space="preserve">NOMBRE Y APELLIDOS DE  LOS DEMANDADOS </v>
          </cell>
          <cell r="C4"/>
        </row>
        <row r="5">
          <cell r="B5" t="str">
            <v>COLOCAR LOS NOMBRES Y APELLIDOS, SU CALIDAD (HERMANO, HIJO ETC)  PARA LOS CONYUGES E HIJOS COLOCAR LA FECHA DE NACIMIENTO.</v>
          </cell>
          <cell r="C5"/>
        </row>
        <row r="6">
          <cell r="B6" t="str">
            <v>LLAMADA EN GARANTIA</v>
          </cell>
          <cell r="C6"/>
        </row>
      </sheetData>
      <sheetData sheetId="1"/>
      <sheetData sheetId="2">
        <row r="17">
          <cell r="B17">
            <v>100000000</v>
          </cell>
          <cell r="C17"/>
        </row>
      </sheetData>
      <sheetData sheetId="3">
        <row r="8">
          <cell r="B8" t="str">
            <v>PROBABLE GENERALES</v>
          </cell>
          <cell r="C8"/>
        </row>
      </sheetData>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opLeftCell="A8" zoomScale="85" zoomScaleNormal="85" workbookViewId="0">
      <selection activeCell="B35" sqref="B35"/>
    </sheetView>
  </sheetViews>
  <sheetFormatPr baseColWidth="10" defaultColWidth="0" defaultRowHeight="15" x14ac:dyDescent="0.25"/>
  <cols>
    <col min="1" max="1" width="69.140625" style="8" customWidth="1"/>
    <col min="2" max="2" width="55.140625" style="8" customWidth="1"/>
    <col min="3" max="3" width="108.85546875" style="8" customWidth="1"/>
    <col min="4" max="16384" width="11.42578125" style="2" hidden="1"/>
  </cols>
  <sheetData>
    <row r="1" spans="1:3" ht="26.25" x14ac:dyDescent="0.25">
      <c r="A1" s="54" t="s">
        <v>0</v>
      </c>
      <c r="B1" s="54"/>
      <c r="C1" s="54"/>
    </row>
    <row r="2" spans="1:3" x14ac:dyDescent="0.25">
      <c r="A2" s="5" t="s">
        <v>163</v>
      </c>
      <c r="B2" s="61" t="s">
        <v>196</v>
      </c>
      <c r="C2" s="62"/>
    </row>
    <row r="3" spans="1:3" x14ac:dyDescent="0.25">
      <c r="A3" s="5" t="s">
        <v>126</v>
      </c>
      <c r="B3" s="57" t="s">
        <v>197</v>
      </c>
      <c r="C3" s="58"/>
    </row>
    <row r="4" spans="1:3" x14ac:dyDescent="0.25">
      <c r="A4" s="5" t="s">
        <v>142</v>
      </c>
      <c r="B4" s="63" t="s">
        <v>198</v>
      </c>
      <c r="C4" s="58"/>
    </row>
    <row r="5" spans="1:3" ht="31.5" customHeight="1" x14ac:dyDescent="0.25">
      <c r="A5" s="5" t="s">
        <v>143</v>
      </c>
      <c r="B5" s="63" t="s">
        <v>199</v>
      </c>
      <c r="C5" s="58"/>
    </row>
    <row r="6" spans="1:3" x14ac:dyDescent="0.25">
      <c r="A6" s="5" t="s">
        <v>144</v>
      </c>
      <c r="B6" s="55" t="s">
        <v>104</v>
      </c>
      <c r="C6" s="55"/>
    </row>
    <row r="7" spans="1:3" x14ac:dyDescent="0.25">
      <c r="A7" s="25" t="s">
        <v>145</v>
      </c>
      <c r="B7" s="57" t="s">
        <v>127</v>
      </c>
      <c r="C7" s="58"/>
    </row>
    <row r="8" spans="1:3" ht="23.1" customHeight="1" x14ac:dyDescent="0.25">
      <c r="A8" s="26" t="s">
        <v>146</v>
      </c>
      <c r="B8" s="56" t="s">
        <v>200</v>
      </c>
      <c r="C8" s="55"/>
    </row>
    <row r="9" spans="1:3" x14ac:dyDescent="0.25">
      <c r="A9" s="26" t="s">
        <v>147</v>
      </c>
      <c r="B9" s="56" t="s">
        <v>201</v>
      </c>
      <c r="C9" s="55"/>
    </row>
    <row r="10" spans="1:3" x14ac:dyDescent="0.25">
      <c r="A10" s="26" t="s">
        <v>148</v>
      </c>
      <c r="B10" s="56" t="s">
        <v>202</v>
      </c>
      <c r="C10" s="56"/>
    </row>
    <row r="11" spans="1:3" ht="30" customHeight="1" x14ac:dyDescent="0.25">
      <c r="A11" s="27" t="s">
        <v>149</v>
      </c>
      <c r="B11" s="56" t="s">
        <v>203</v>
      </c>
      <c r="C11" s="56"/>
    </row>
    <row r="12" spans="1:3" ht="30" customHeight="1" x14ac:dyDescent="0.25">
      <c r="A12" s="5" t="s">
        <v>150</v>
      </c>
      <c r="B12" s="71" t="s">
        <v>204</v>
      </c>
      <c r="C12" s="56"/>
    </row>
    <row r="13" spans="1:3" x14ac:dyDescent="0.25">
      <c r="A13" s="5" t="s">
        <v>151</v>
      </c>
      <c r="B13" s="56" t="s">
        <v>205</v>
      </c>
      <c r="C13" s="55"/>
    </row>
    <row r="14" spans="1:3" x14ac:dyDescent="0.25">
      <c r="A14" s="5" t="s">
        <v>152</v>
      </c>
      <c r="B14" s="72" t="s">
        <v>212</v>
      </c>
      <c r="C14" s="55"/>
    </row>
    <row r="15" spans="1:3" x14ac:dyDescent="0.25">
      <c r="A15" s="5" t="s">
        <v>153</v>
      </c>
      <c r="B15" s="56" t="s">
        <v>213</v>
      </c>
      <c r="C15" s="55"/>
    </row>
    <row r="16" spans="1:3" x14ac:dyDescent="0.25">
      <c r="A16" s="5" t="s">
        <v>154</v>
      </c>
      <c r="B16" s="55" t="s">
        <v>206</v>
      </c>
      <c r="C16" s="55"/>
    </row>
    <row r="17" spans="1:3" ht="15" customHeight="1" x14ac:dyDescent="0.25">
      <c r="A17" s="5" t="s">
        <v>155</v>
      </c>
      <c r="B17" s="56" t="s">
        <v>7</v>
      </c>
      <c r="C17" s="56"/>
    </row>
    <row r="18" spans="1:3" x14ac:dyDescent="0.25">
      <c r="A18" s="5" t="s">
        <v>156</v>
      </c>
      <c r="B18" s="56" t="s">
        <v>214</v>
      </c>
      <c r="C18" s="56"/>
    </row>
    <row r="19" spans="1:3" ht="18.75" customHeight="1" x14ac:dyDescent="0.25">
      <c r="A19" s="5" t="s">
        <v>157</v>
      </c>
      <c r="B19" s="59" t="s">
        <v>215</v>
      </c>
      <c r="C19" s="60"/>
    </row>
    <row r="20" spans="1:3" x14ac:dyDescent="0.25">
      <c r="A20" s="5" t="s">
        <v>158</v>
      </c>
      <c r="B20" s="55">
        <v>24</v>
      </c>
      <c r="C20" s="55"/>
    </row>
    <row r="21" spans="1:3" ht="17.25" customHeight="1" x14ac:dyDescent="0.25">
      <c r="A21" s="5" t="s">
        <v>159</v>
      </c>
      <c r="B21" s="56" t="s">
        <v>93</v>
      </c>
      <c r="C21" s="56"/>
    </row>
    <row r="22" spans="1:3" x14ac:dyDescent="0.25">
      <c r="A22" s="26" t="s">
        <v>160</v>
      </c>
      <c r="B22" s="69" t="s">
        <v>207</v>
      </c>
      <c r="C22" s="69"/>
    </row>
    <row r="23" spans="1:3" x14ac:dyDescent="0.25">
      <c r="A23" s="26" t="s">
        <v>161</v>
      </c>
      <c r="B23" s="70" t="s">
        <v>208</v>
      </c>
      <c r="C23" s="69"/>
    </row>
    <row r="24" spans="1:3" x14ac:dyDescent="0.25">
      <c r="A24" s="26" t="s">
        <v>162</v>
      </c>
      <c r="B24" s="70" t="s">
        <v>209</v>
      </c>
      <c r="C24" s="69"/>
    </row>
    <row r="25" spans="1:3" x14ac:dyDescent="0.25">
      <c r="A25" s="64" t="s">
        <v>120</v>
      </c>
      <c r="B25" s="69" t="s">
        <v>211</v>
      </c>
      <c r="C25" s="53"/>
    </row>
    <row r="26" spans="1:3" x14ac:dyDescent="0.25">
      <c r="A26" s="64"/>
      <c r="B26" s="53"/>
      <c r="C26" s="53"/>
    </row>
    <row r="27" spans="1:3" ht="100.5" customHeight="1" x14ac:dyDescent="0.25">
      <c r="A27" s="64"/>
      <c r="B27" s="53"/>
      <c r="C27" s="53"/>
    </row>
    <row r="28" spans="1:3" x14ac:dyDescent="0.25">
      <c r="A28" s="26" t="s">
        <v>164</v>
      </c>
      <c r="B28" s="53" t="s">
        <v>216</v>
      </c>
      <c r="C28" s="53"/>
    </row>
    <row r="29" spans="1:3" x14ac:dyDescent="0.25">
      <c r="A29" s="26" t="s">
        <v>165</v>
      </c>
      <c r="B29" s="66">
        <v>80206884</v>
      </c>
      <c r="C29" s="53"/>
    </row>
    <row r="30" spans="1:3" x14ac:dyDescent="0.25">
      <c r="A30" s="26" t="s">
        <v>166</v>
      </c>
      <c r="B30" s="53" t="s">
        <v>210</v>
      </c>
      <c r="C30" s="53"/>
    </row>
    <row r="31" spans="1:3" x14ac:dyDescent="0.25">
      <c r="A31" s="26" t="s">
        <v>167</v>
      </c>
      <c r="B31" s="53">
        <v>21858182</v>
      </c>
      <c r="C31" s="53"/>
    </row>
    <row r="32" spans="1:3" x14ac:dyDescent="0.25">
      <c r="A32" s="26" t="s">
        <v>168</v>
      </c>
      <c r="B32" s="67" t="s">
        <v>217</v>
      </c>
      <c r="C32" s="68"/>
    </row>
    <row r="33" spans="1:3" x14ac:dyDescent="0.25">
      <c r="A33" s="5" t="s">
        <v>169</v>
      </c>
      <c r="B33" s="65" t="s">
        <v>218</v>
      </c>
      <c r="C33" s="65"/>
    </row>
    <row r="34" spans="1:3" ht="45" x14ac:dyDescent="0.25">
      <c r="A34" s="5" t="s">
        <v>170</v>
      </c>
      <c r="B34" s="65" t="s">
        <v>219</v>
      </c>
      <c r="C34" s="55"/>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abSelected="1" zoomScaleNormal="100" workbookViewId="0">
      <selection activeCell="B58" sqref="B58"/>
    </sheetView>
  </sheetViews>
  <sheetFormatPr baseColWidth="10" defaultColWidth="0" defaultRowHeight="15" x14ac:dyDescent="0.25"/>
  <cols>
    <col min="1" max="1" width="49.85546875" customWidth="1"/>
    <col min="2" max="2" width="31.42578125" customWidth="1"/>
    <col min="3" max="3" width="90.140625" customWidth="1"/>
    <col min="4" max="16384" width="11.42578125" hidden="1"/>
  </cols>
  <sheetData>
    <row r="1" spans="1:3" ht="26.25" x14ac:dyDescent="0.25">
      <c r="A1" s="92" t="s">
        <v>10</v>
      </c>
      <c r="B1" s="92"/>
      <c r="C1" s="92"/>
    </row>
    <row r="2" spans="1:3" ht="15.75" customHeight="1" x14ac:dyDescent="0.25">
      <c r="A2" s="20" t="s">
        <v>11</v>
      </c>
      <c r="B2" s="93" t="s">
        <v>220</v>
      </c>
      <c r="C2" s="94"/>
    </row>
    <row r="3" spans="1:3" s="2" customFormat="1" x14ac:dyDescent="0.25">
      <c r="A3" s="5" t="s">
        <v>1</v>
      </c>
      <c r="B3" s="55" t="str">
        <f>'AUTOS  NOTA 322'!B2:C2</f>
        <v>86568318900120240005900</v>
      </c>
      <c r="C3" s="55"/>
    </row>
    <row r="4" spans="1:3" s="2" customFormat="1" x14ac:dyDescent="0.25">
      <c r="A4" s="5" t="s">
        <v>2</v>
      </c>
      <c r="B4" s="55" t="str">
        <f>'AUTOS  NOTA 322'!B3:C3</f>
        <v>JUZGADO PRIMERO PROMISCUO DEL CIRCUITO DE PUERTO ASIS - PUTUMAYO</v>
      </c>
      <c r="C4" s="55"/>
    </row>
    <row r="5" spans="1:3" s="2" customFormat="1" x14ac:dyDescent="0.25">
      <c r="A5" s="5" t="s">
        <v>3</v>
      </c>
      <c r="B5" s="55" t="str">
        <f>'AUTOS  NOTA 322'!B4:C4</f>
        <v>1. Rigoberto López Cancimance C.C. 18.157.720
2. Edgar Augusto Contreras Delgado C.C.C 80.206.884
3. Allianz Seguros S.A. Nit. 860.026.182-5</v>
      </c>
      <c r="C5" s="55"/>
    </row>
    <row r="6" spans="1:3" s="2" customFormat="1" ht="127.5" customHeight="1" x14ac:dyDescent="0.25">
      <c r="A6" s="5" t="s">
        <v>4</v>
      </c>
      <c r="B6" s="55" t="str">
        <f>'AUTOS  NOTA 322'!B5:C5</f>
        <v>1. Jeremias Guerrero López C.C. 18.186.761 (Víctima directa)
2. Jeyson Danilo Guerrero Yela C.C. 1.006.843.140 (hijo Jeremias) 
3. Porfirio Gabriel Figueroa C.C. 87.302.746 (victima directa)
4. Mercedes Chalacan C.C. 69.027.868 (Compañera Porfirio) 
5. Oscar Andrés Figueroa Chalacan C.C. 1.123.200.324 (Hijo Porfirio)
6. Luis Miguel Figueroa Chalacan C.C. 1.006.846.644 (Hijo Porfirio) 
7. Rolando Daniel Guerrero Narváez C.C. 87.573.535 (victima directa)
8. Clelia Yocuro Payaguaje C.C. 39.841.211 (Compañera Rolando) 
9. Yesica Viviana Guerrero Yocuro C.C. 1.006.665.024 (Hija Rolando)
10. Yesid Orlando Guerrero Yocuro C.C. 1.125.413.023 (hijo Rolando)</v>
      </c>
      <c r="C6" s="55"/>
    </row>
    <row r="7" spans="1:3" s="2" customFormat="1" x14ac:dyDescent="0.25">
      <c r="A7" s="5" t="s">
        <v>5</v>
      </c>
      <c r="B7" s="55" t="str">
        <f>'AUTOS  NOTA 322'!B6:C6</f>
        <v>DEMANDA DIRECTA</v>
      </c>
      <c r="C7" s="55"/>
    </row>
    <row r="8" spans="1:3" s="2" customFormat="1" ht="53.25" customHeight="1" x14ac:dyDescent="0.25">
      <c r="A8" s="29" t="s">
        <v>101</v>
      </c>
      <c r="B8" s="55" t="str">
        <f>'AUTOS  NOTA 322'!B7:C8</f>
        <v xml:space="preserve">1. Jeremias Guerrero López 
2. Porfirio Gabriel Figueroa 
3. Rolando Daniel Guerrero Narváez </v>
      </c>
      <c r="C8" s="55"/>
    </row>
    <row r="9" spans="1:3" x14ac:dyDescent="0.25">
      <c r="A9" s="20" t="s">
        <v>12</v>
      </c>
      <c r="B9" s="55" t="s">
        <v>221</v>
      </c>
      <c r="C9" s="55"/>
    </row>
    <row r="10" spans="1:3" x14ac:dyDescent="0.25">
      <c r="A10" s="20" t="s">
        <v>9</v>
      </c>
      <c r="B10" s="55" t="s">
        <v>127</v>
      </c>
      <c r="C10" s="55"/>
    </row>
    <row r="11" spans="1:3" x14ac:dyDescent="0.25">
      <c r="A11" s="20" t="s">
        <v>13</v>
      </c>
      <c r="B11" s="75">
        <v>4000000000</v>
      </c>
      <c r="C11" s="76"/>
    </row>
    <row r="12" spans="1:3" x14ac:dyDescent="0.25">
      <c r="A12" s="20" t="s">
        <v>115</v>
      </c>
      <c r="B12" s="75">
        <v>0</v>
      </c>
      <c r="C12" s="76"/>
    </row>
    <row r="13" spans="1:3" x14ac:dyDescent="0.25">
      <c r="A13" s="20" t="s">
        <v>14</v>
      </c>
      <c r="B13" s="57" t="s">
        <v>76</v>
      </c>
      <c r="C13" s="58"/>
    </row>
    <row r="14" spans="1:3" x14ac:dyDescent="0.25">
      <c r="A14" s="20" t="s">
        <v>15</v>
      </c>
      <c r="B14" s="56" t="s">
        <v>222</v>
      </c>
      <c r="C14" s="55"/>
    </row>
    <row r="15" spans="1:3" x14ac:dyDescent="0.25">
      <c r="A15" s="20" t="s">
        <v>16</v>
      </c>
      <c r="B15" s="55" t="s">
        <v>17</v>
      </c>
      <c r="C15" s="55"/>
    </row>
    <row r="16" spans="1:3" x14ac:dyDescent="0.25">
      <c r="A16" s="20" t="s">
        <v>18</v>
      </c>
      <c r="B16" s="55" t="s">
        <v>17</v>
      </c>
      <c r="C16" s="55"/>
    </row>
    <row r="17" spans="1:3" x14ac:dyDescent="0.25">
      <c r="A17" s="79" t="s">
        <v>19</v>
      </c>
      <c r="B17" s="55" t="s">
        <v>20</v>
      </c>
      <c r="C17" s="55"/>
    </row>
    <row r="18" spans="1:3" x14ac:dyDescent="0.25">
      <c r="A18" s="80"/>
      <c r="B18" s="10" t="s">
        <v>21</v>
      </c>
      <c r="C18" s="10" t="s">
        <v>22</v>
      </c>
    </row>
    <row r="19" spans="1:3" x14ac:dyDescent="0.25">
      <c r="A19" s="80"/>
      <c r="B19" s="6" t="s">
        <v>118</v>
      </c>
      <c r="C19" s="6"/>
    </row>
    <row r="20" spans="1:3" x14ac:dyDescent="0.25">
      <c r="A20" s="80"/>
      <c r="B20" s="6"/>
      <c r="C20" s="6"/>
    </row>
    <row r="21" spans="1:3" x14ac:dyDescent="0.25">
      <c r="A21" s="81"/>
      <c r="B21" s="6"/>
      <c r="C21" s="6"/>
    </row>
    <row r="22" spans="1:3" x14ac:dyDescent="0.25">
      <c r="A22" s="20" t="s">
        <v>23</v>
      </c>
      <c r="B22" s="55" t="s">
        <v>27</v>
      </c>
      <c r="C22" s="55"/>
    </row>
    <row r="23" spans="1:3" x14ac:dyDescent="0.25">
      <c r="A23" s="20" t="s">
        <v>24</v>
      </c>
      <c r="B23" s="82" t="s">
        <v>27</v>
      </c>
      <c r="C23" s="83"/>
    </row>
    <row r="24" spans="1:3" x14ac:dyDescent="0.25">
      <c r="A24" s="20" t="s">
        <v>25</v>
      </c>
      <c r="B24" s="55" t="s">
        <v>88</v>
      </c>
      <c r="C24" s="55"/>
    </row>
    <row r="25" spans="1:3" x14ac:dyDescent="0.25">
      <c r="A25" s="20" t="s">
        <v>26</v>
      </c>
      <c r="B25" s="55" t="s">
        <v>17</v>
      </c>
      <c r="C25" s="55"/>
    </row>
    <row r="26" spans="1:3" x14ac:dyDescent="0.25">
      <c r="A26" s="20" t="s">
        <v>28</v>
      </c>
      <c r="B26" s="55" t="s">
        <v>223</v>
      </c>
      <c r="C26" s="55"/>
    </row>
    <row r="27" spans="1:3" x14ac:dyDescent="0.25">
      <c r="A27" s="19" t="s">
        <v>29</v>
      </c>
      <c r="B27" s="55"/>
      <c r="C27" s="55"/>
    </row>
    <row r="28" spans="1:3" x14ac:dyDescent="0.25">
      <c r="A28" s="84" t="s">
        <v>30</v>
      </c>
      <c r="B28" s="84"/>
      <c r="C28" s="84"/>
    </row>
    <row r="29" spans="1:3" x14ac:dyDescent="0.25">
      <c r="A29" s="77" t="s">
        <v>31</v>
      </c>
      <c r="B29" s="78"/>
      <c r="C29" s="11" t="s">
        <v>224</v>
      </c>
    </row>
    <row r="30" spans="1:3" x14ac:dyDescent="0.25">
      <c r="A30" s="77" t="s">
        <v>32</v>
      </c>
      <c r="B30" s="78"/>
      <c r="C30" s="11" t="s">
        <v>224</v>
      </c>
    </row>
    <row r="31" spans="1:3" x14ac:dyDescent="0.25">
      <c r="A31" s="77" t="s">
        <v>33</v>
      </c>
      <c r="B31" s="78"/>
      <c r="C31" s="12" t="s">
        <v>224</v>
      </c>
    </row>
    <row r="32" spans="1:3" x14ac:dyDescent="0.25">
      <c r="A32" s="77" t="s">
        <v>34</v>
      </c>
      <c r="B32" s="78"/>
      <c r="C32" s="11"/>
    </row>
    <row r="33" spans="1:3" x14ac:dyDescent="0.25">
      <c r="A33" s="77" t="s">
        <v>35</v>
      </c>
      <c r="B33" s="78"/>
      <c r="C33" s="11"/>
    </row>
    <row r="34" spans="1:3" x14ac:dyDescent="0.25">
      <c r="A34" s="77" t="s">
        <v>36</v>
      </c>
      <c r="B34" s="78"/>
      <c r="C34" s="13"/>
    </row>
    <row r="35" spans="1:3" x14ac:dyDescent="0.25">
      <c r="A35" s="73" t="s">
        <v>37</v>
      </c>
      <c r="B35" s="74"/>
      <c r="C35" s="14"/>
    </row>
    <row r="36" spans="1:3" x14ac:dyDescent="0.25">
      <c r="A36" s="73" t="s">
        <v>38</v>
      </c>
      <c r="B36" s="74"/>
      <c r="C36" s="15"/>
    </row>
    <row r="37" spans="1:3" x14ac:dyDescent="0.25">
      <c r="A37" s="85" t="s">
        <v>39</v>
      </c>
      <c r="B37" s="86"/>
      <c r="C37" s="15"/>
    </row>
    <row r="38" spans="1:3" x14ac:dyDescent="0.25">
      <c r="A38" s="87"/>
      <c r="B38" s="88"/>
      <c r="C38" s="15"/>
    </row>
    <row r="39" spans="1:3" x14ac:dyDescent="0.25">
      <c r="A39" s="89"/>
      <c r="B39" s="90"/>
      <c r="C39" s="15"/>
    </row>
    <row r="40" spans="1:3" x14ac:dyDescent="0.25">
      <c r="A40" s="91" t="s">
        <v>40</v>
      </c>
      <c r="B40" s="91"/>
      <c r="C40" s="91"/>
    </row>
    <row r="41" spans="1:3" x14ac:dyDescent="0.25">
      <c r="A41" s="17" t="s">
        <v>41</v>
      </c>
      <c r="B41" s="18"/>
      <c r="C41" s="15"/>
    </row>
    <row r="42" spans="1:3" x14ac:dyDescent="0.25">
      <c r="A42" s="73" t="s">
        <v>42</v>
      </c>
      <c r="B42" s="74"/>
      <c r="C42" s="15"/>
    </row>
    <row r="43" spans="1:3" x14ac:dyDescent="0.25">
      <c r="A43" s="73" t="s">
        <v>43</v>
      </c>
      <c r="B43" s="74"/>
      <c r="C43" s="15"/>
    </row>
    <row r="44" spans="1:3" x14ac:dyDescent="0.25">
      <c r="A44" s="17" t="s">
        <v>44</v>
      </c>
      <c r="B44" s="18"/>
      <c r="C44" s="15"/>
    </row>
    <row r="45" spans="1:3" x14ac:dyDescent="0.25">
      <c r="A45" s="17" t="s">
        <v>45</v>
      </c>
      <c r="B45" s="18"/>
      <c r="C45" s="15"/>
    </row>
    <row r="46" spans="1:3" x14ac:dyDescent="0.25">
      <c r="A46" s="73" t="s">
        <v>46</v>
      </c>
      <c r="B46" s="74"/>
      <c r="C46" s="15"/>
    </row>
    <row r="47" spans="1:3" x14ac:dyDescent="0.25">
      <c r="A47" s="17" t="s">
        <v>47</v>
      </c>
      <c r="B47" s="16"/>
      <c r="C47" s="15"/>
    </row>
    <row r="48" spans="1:3" x14ac:dyDescent="0.25">
      <c r="A48" s="73" t="s">
        <v>48</v>
      </c>
      <c r="B48" s="74"/>
      <c r="C48" s="15"/>
    </row>
    <row r="49" spans="1:3" x14ac:dyDescent="0.25">
      <c r="A49" s="73" t="s">
        <v>49</v>
      </c>
      <c r="B49" s="74"/>
      <c r="C49" s="15"/>
    </row>
    <row r="50" spans="1:3" x14ac:dyDescent="0.25">
      <c r="A50" s="73" t="s">
        <v>39</v>
      </c>
      <c r="B50" s="74"/>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57"/>
  <sheetViews>
    <sheetView zoomScale="85" zoomScaleNormal="85" workbookViewId="0">
      <selection activeCell="B42" sqref="B42:C42"/>
    </sheetView>
  </sheetViews>
  <sheetFormatPr baseColWidth="10" defaultColWidth="0" defaultRowHeight="15" x14ac:dyDescent="0.25"/>
  <cols>
    <col min="1" max="1" width="70" style="41" customWidth="1"/>
    <col min="2" max="2" width="35.42578125" style="41" customWidth="1"/>
    <col min="3" max="3" width="164" style="41" customWidth="1"/>
    <col min="4" max="8" width="11.42578125" style="41" hidden="1" customWidth="1"/>
    <col min="9" max="9" width="12" style="41" hidden="1" customWidth="1"/>
    <col min="10" max="16384" width="11.42578125" style="41" hidden="1"/>
  </cols>
  <sheetData>
    <row r="1" spans="1:9" ht="26.25" x14ac:dyDescent="0.25">
      <c r="A1" s="112" t="s">
        <v>50</v>
      </c>
      <c r="B1" s="112"/>
      <c r="C1" s="112"/>
    </row>
    <row r="2" spans="1:9" ht="15" customHeight="1" x14ac:dyDescent="0.25">
      <c r="A2" s="33" t="s">
        <v>11</v>
      </c>
      <c r="B2" s="97" t="str">
        <f>'AUTOS NOTA 321'!B2:C2</f>
        <v>83856731-214741</v>
      </c>
      <c r="C2" s="98"/>
    </row>
    <row r="3" spans="1:9" x14ac:dyDescent="0.25">
      <c r="A3" s="34" t="s">
        <v>1</v>
      </c>
      <c r="B3" s="113" t="str">
        <f>'AUTOS  NOTA 322'!B2:C2</f>
        <v>86568318900120240005900</v>
      </c>
      <c r="C3" s="113"/>
    </row>
    <row r="4" spans="1:9" x14ac:dyDescent="0.25">
      <c r="A4" s="34" t="s">
        <v>2</v>
      </c>
      <c r="B4" s="113" t="str">
        <f>'AUTOS  NOTA 322'!B3:C3</f>
        <v>JUZGADO PRIMERO PROMISCUO DEL CIRCUITO DE PUERTO ASIS - PUTUMAYO</v>
      </c>
      <c r="C4" s="113"/>
    </row>
    <row r="5" spans="1:9" x14ac:dyDescent="0.25">
      <c r="A5" s="34" t="s">
        <v>3</v>
      </c>
      <c r="B5" s="113" t="str">
        <f>'AUTOS  NOTA 322'!B4:C4</f>
        <v>1. Rigoberto López Cancimance C.C. 18.157.720
2. Edgar Augusto Contreras Delgado C.C.C 80.206.884
3. Allianz Seguros S.A. Nit. 860.026.182-5</v>
      </c>
      <c r="C5" s="113"/>
    </row>
    <row r="6" spans="1:9" ht="15" customHeight="1" x14ac:dyDescent="0.25">
      <c r="A6" s="34" t="s">
        <v>4</v>
      </c>
      <c r="B6" s="113" t="str">
        <f>'AUTOS  NOTA 322'!B5:C5</f>
        <v>1. Jeremias Guerrero López C.C. 18.186.761 (Víctima directa)
2. Jeyson Danilo Guerrero Yela C.C. 1.006.843.140 (hijo Jeremias) 
3. Porfirio Gabriel Figueroa C.C. 87.302.746 (victima directa)
4. Mercedes Chalacan C.C. 69.027.868 (Compañera Porfirio) 
5. Oscar Andrés Figueroa Chalacan C.C. 1.123.200.324 (Hijo Porfirio)
6. Luis Miguel Figueroa Chalacan C.C. 1.006.846.644 (Hijo Porfirio) 
7. Rolando Daniel Guerrero Narváez C.C. 87.573.535 (victima directa)
8. Clelia Yocuro Payaguaje C.C. 39.841.211 (Compañera Rolando) 
9. Yesica Viviana Guerrero Yocuro C.C. 1.006.665.024 (Hija Rolando)
10. Yesid Orlando Guerrero Yocuro C.C. 1.125.413.023 (hijo Rolando)</v>
      </c>
      <c r="C6" s="113"/>
    </row>
    <row r="7" spans="1:9" x14ac:dyDescent="0.25">
      <c r="A7" s="34" t="s">
        <v>5</v>
      </c>
      <c r="B7" s="113" t="str">
        <f>'AUTOS  NOTA 322'!B6:C6</f>
        <v>DEMANDA DIRECTA</v>
      </c>
      <c r="C7" s="113"/>
    </row>
    <row r="8" spans="1:9" x14ac:dyDescent="0.25">
      <c r="A8" s="36" t="s">
        <v>101</v>
      </c>
      <c r="B8" s="113" t="str">
        <f>'AUTOS  NOTA 322'!B7:C8</f>
        <v xml:space="preserve">1. Jeremias Guerrero López 
2. Porfirio Gabriel Figueroa 
3. Rolando Daniel Guerrero Narváez </v>
      </c>
      <c r="C8" s="113"/>
    </row>
    <row r="9" spans="1:9" x14ac:dyDescent="0.25">
      <c r="A9" s="34" t="s">
        <v>51</v>
      </c>
      <c r="B9" s="110">
        <f>SUM(C11,C12,C14,C15,C17)</f>
        <v>0</v>
      </c>
      <c r="C9" s="111"/>
    </row>
    <row r="10" spans="1:9" x14ac:dyDescent="0.25">
      <c r="A10" s="114" t="s">
        <v>52</v>
      </c>
      <c r="B10" s="102" t="s">
        <v>53</v>
      </c>
      <c r="C10" s="103"/>
    </row>
    <row r="11" spans="1:9" x14ac:dyDescent="0.25">
      <c r="A11" s="114"/>
      <c r="B11" s="35" t="s">
        <v>54</v>
      </c>
      <c r="C11" s="30"/>
    </row>
    <row r="12" spans="1:9" x14ac:dyDescent="0.25">
      <c r="A12" s="114"/>
      <c r="B12" s="35" t="s">
        <v>55</v>
      </c>
      <c r="C12" s="30"/>
    </row>
    <row r="13" spans="1:9" x14ac:dyDescent="0.25">
      <c r="A13" s="114"/>
      <c r="B13" s="102"/>
      <c r="C13" s="103"/>
    </row>
    <row r="14" spans="1:9" x14ac:dyDescent="0.25">
      <c r="A14" s="114"/>
      <c r="B14" s="35" t="s">
        <v>98</v>
      </c>
      <c r="C14" s="38"/>
    </row>
    <row r="15" spans="1:9" x14ac:dyDescent="0.25">
      <c r="A15" s="114"/>
      <c r="B15" s="35" t="s">
        <v>99</v>
      </c>
      <c r="C15" s="38"/>
      <c r="E15" s="41" t="s">
        <v>57</v>
      </c>
      <c r="F15" s="42">
        <v>0.7</v>
      </c>
    </row>
    <row r="16" spans="1:9" x14ac:dyDescent="0.25">
      <c r="A16" s="114"/>
      <c r="B16" s="102" t="s">
        <v>58</v>
      </c>
      <c r="C16" s="103"/>
      <c r="E16" s="41" t="s">
        <v>59</v>
      </c>
      <c r="F16" s="43">
        <v>0.3</v>
      </c>
      <c r="I16" s="44"/>
    </row>
    <row r="17" spans="1:9" x14ac:dyDescent="0.25">
      <c r="A17" s="114"/>
      <c r="B17" s="35"/>
      <c r="C17" s="39"/>
      <c r="F17" s="45"/>
      <c r="I17" s="44"/>
    </row>
    <row r="18" spans="1:9" ht="23.25" customHeight="1" x14ac:dyDescent="0.25">
      <c r="A18" s="37" t="s">
        <v>60</v>
      </c>
      <c r="B18" s="97" t="s">
        <v>57</v>
      </c>
      <c r="C18" s="98"/>
    </row>
    <row r="19" spans="1:9" ht="30" x14ac:dyDescent="0.25">
      <c r="A19" s="34" t="s">
        <v>62</v>
      </c>
      <c r="B19" s="104"/>
      <c r="C19" s="105"/>
    </row>
    <row r="20" spans="1:9" ht="15" customHeight="1" x14ac:dyDescent="0.25">
      <c r="A20" s="46" t="s">
        <v>63</v>
      </c>
      <c r="B20" s="99">
        <f>((C22+C23+C25+C26+C30+C28+C32+C34+C29+C33)-C37-C38)*C36*C39</f>
        <v>0</v>
      </c>
      <c r="C20" s="99"/>
    </row>
    <row r="21" spans="1:9" x14ac:dyDescent="0.25">
      <c r="A21" s="37" t="s">
        <v>64</v>
      </c>
      <c r="B21" s="106" t="s">
        <v>53</v>
      </c>
      <c r="C21" s="107"/>
    </row>
    <row r="22" spans="1:9" x14ac:dyDescent="0.25">
      <c r="A22" s="95"/>
      <c r="B22" s="35" t="s">
        <v>54</v>
      </c>
      <c r="C22" s="30">
        <v>0</v>
      </c>
    </row>
    <row r="23" spans="1:9" x14ac:dyDescent="0.25">
      <c r="A23" s="96"/>
      <c r="B23" s="35" t="s">
        <v>55</v>
      </c>
      <c r="C23" s="30">
        <v>0</v>
      </c>
    </row>
    <row r="24" spans="1:9" x14ac:dyDescent="0.25">
      <c r="A24" s="96"/>
      <c r="B24" s="102" t="s">
        <v>56</v>
      </c>
      <c r="C24" s="103"/>
    </row>
    <row r="25" spans="1:9" x14ac:dyDescent="0.25">
      <c r="A25" s="96"/>
      <c r="B25" s="35" t="s">
        <v>98</v>
      </c>
      <c r="C25" s="30">
        <v>0</v>
      </c>
    </row>
    <row r="26" spans="1:9" ht="29.1" customHeight="1" x14ac:dyDescent="0.25">
      <c r="A26" s="96"/>
      <c r="B26" s="35" t="s">
        <v>100</v>
      </c>
      <c r="C26" s="30">
        <v>0</v>
      </c>
    </row>
    <row r="27" spans="1:9" x14ac:dyDescent="0.25">
      <c r="A27" s="96"/>
      <c r="B27" s="102" t="s">
        <v>121</v>
      </c>
      <c r="C27" s="103"/>
    </row>
    <row r="28" spans="1:9" x14ac:dyDescent="0.25">
      <c r="A28" s="96"/>
      <c r="B28" s="35" t="s">
        <v>130</v>
      </c>
      <c r="C28" s="30">
        <v>0</v>
      </c>
    </row>
    <row r="29" spans="1:9" x14ac:dyDescent="0.25">
      <c r="A29" s="96"/>
      <c r="B29" s="35" t="s">
        <v>54</v>
      </c>
      <c r="C29" s="30"/>
    </row>
    <row r="30" spans="1:9" x14ac:dyDescent="0.25">
      <c r="A30" s="96"/>
      <c r="B30" s="35" t="s">
        <v>55</v>
      </c>
      <c r="C30" s="30">
        <v>0</v>
      </c>
    </row>
    <row r="31" spans="1:9" x14ac:dyDescent="0.25">
      <c r="A31" s="96"/>
      <c r="B31" s="102" t="s">
        <v>122</v>
      </c>
      <c r="C31" s="103"/>
    </row>
    <row r="32" spans="1:9" x14ac:dyDescent="0.25">
      <c r="A32" s="96"/>
      <c r="B32" s="35"/>
      <c r="C32" s="30"/>
    </row>
    <row r="33" spans="1:3" x14ac:dyDescent="0.25">
      <c r="A33" s="96"/>
      <c r="B33" s="35" t="s">
        <v>54</v>
      </c>
      <c r="C33" s="30">
        <v>0</v>
      </c>
    </row>
    <row r="34" spans="1:3" x14ac:dyDescent="0.25">
      <c r="A34" s="96"/>
      <c r="B34" s="35" t="s">
        <v>55</v>
      </c>
      <c r="C34" s="30">
        <v>0</v>
      </c>
    </row>
    <row r="35" spans="1:3" x14ac:dyDescent="0.25">
      <c r="A35" s="96"/>
      <c r="B35" s="102" t="s">
        <v>114</v>
      </c>
      <c r="C35" s="103"/>
    </row>
    <row r="36" spans="1:3" x14ac:dyDescent="0.25">
      <c r="A36" s="96"/>
      <c r="B36" s="35" t="s">
        <v>125</v>
      </c>
      <c r="C36" s="31">
        <v>1</v>
      </c>
    </row>
    <row r="37" spans="1:3" x14ac:dyDescent="0.25">
      <c r="A37" s="96"/>
      <c r="B37" s="35" t="s">
        <v>115</v>
      </c>
      <c r="C37" s="32">
        <v>0</v>
      </c>
    </row>
    <row r="38" spans="1:3" x14ac:dyDescent="0.25">
      <c r="A38" s="96"/>
      <c r="B38" s="35" t="s">
        <v>171</v>
      </c>
      <c r="C38" s="32"/>
    </row>
    <row r="39" spans="1:3" x14ac:dyDescent="0.25">
      <c r="A39" s="96"/>
      <c r="B39" s="35" t="s">
        <v>129</v>
      </c>
      <c r="C39" s="31">
        <v>1</v>
      </c>
    </row>
    <row r="40" spans="1:3" x14ac:dyDescent="0.25">
      <c r="A40" s="47" t="s">
        <v>65</v>
      </c>
      <c r="B40" s="99">
        <f>IFERROR(B20*(VLOOKUP(B18,E15:F17,2,0)),16666)</f>
        <v>0</v>
      </c>
      <c r="C40" s="99"/>
    </row>
    <row r="41" spans="1:3" ht="93" customHeight="1" x14ac:dyDescent="0.25">
      <c r="A41" s="34" t="s">
        <v>123</v>
      </c>
      <c r="B41" s="100"/>
      <c r="C41" s="101"/>
    </row>
    <row r="42" spans="1:3" ht="211.5" customHeight="1" x14ac:dyDescent="0.25">
      <c r="A42" s="34" t="s">
        <v>66</v>
      </c>
      <c r="B42" s="115"/>
      <c r="C42" s="116"/>
    </row>
    <row r="45" spans="1:3" ht="26.25" x14ac:dyDescent="0.25">
      <c r="A45" s="108" t="s">
        <v>172</v>
      </c>
      <c r="B45" s="108"/>
      <c r="C45" s="108"/>
    </row>
    <row r="46" spans="1:3" x14ac:dyDescent="0.25">
      <c r="A46" s="109" t="s">
        <v>173</v>
      </c>
      <c r="B46" s="109"/>
      <c r="C46" s="109"/>
    </row>
    <row r="47" spans="1:3" x14ac:dyDescent="0.25">
      <c r="A47" s="48" t="s">
        <v>174</v>
      </c>
      <c r="B47" s="48" t="s">
        <v>175</v>
      </c>
      <c r="C47" s="49" t="s">
        <v>176</v>
      </c>
    </row>
    <row r="48" spans="1:3" ht="27" x14ac:dyDescent="0.25">
      <c r="A48" s="50" t="s">
        <v>177</v>
      </c>
      <c r="B48" s="51" t="s">
        <v>27</v>
      </c>
      <c r="C48" s="50" t="s">
        <v>178</v>
      </c>
    </row>
    <row r="49" spans="1:3" ht="40.5" x14ac:dyDescent="0.25">
      <c r="A49" s="50" t="s">
        <v>179</v>
      </c>
      <c r="B49" s="51" t="s">
        <v>27</v>
      </c>
      <c r="C49" s="50" t="s">
        <v>180</v>
      </c>
    </row>
    <row r="50" spans="1:3" ht="27" x14ac:dyDescent="0.25">
      <c r="A50" s="50" t="s">
        <v>181</v>
      </c>
      <c r="B50" s="51" t="s">
        <v>27</v>
      </c>
      <c r="C50" s="50" t="s">
        <v>182</v>
      </c>
    </row>
    <row r="51" spans="1:3" x14ac:dyDescent="0.25">
      <c r="A51" s="50" t="s">
        <v>183</v>
      </c>
      <c r="B51" s="51" t="s">
        <v>27</v>
      </c>
      <c r="C51" s="50" t="s">
        <v>184</v>
      </c>
    </row>
    <row r="52" spans="1:3" x14ac:dyDescent="0.25">
      <c r="A52" s="50" t="s">
        <v>185</v>
      </c>
      <c r="B52" s="51" t="s">
        <v>27</v>
      </c>
      <c r="C52" s="52"/>
    </row>
    <row r="53" spans="1:3" x14ac:dyDescent="0.25">
      <c r="A53" s="50" t="s">
        <v>186</v>
      </c>
      <c r="B53" s="51"/>
      <c r="C53" s="50" t="s">
        <v>187</v>
      </c>
    </row>
    <row r="54" spans="1:3" ht="27" x14ac:dyDescent="0.25">
      <c r="A54" s="50" t="s">
        <v>188</v>
      </c>
      <c r="B54" s="51" t="s">
        <v>27</v>
      </c>
      <c r="C54" s="50" t="s">
        <v>189</v>
      </c>
    </row>
    <row r="55" spans="1:3" x14ac:dyDescent="0.25">
      <c r="A55" s="50" t="s">
        <v>190</v>
      </c>
      <c r="B55" s="51" t="s">
        <v>27</v>
      </c>
      <c r="C55" s="52" t="s">
        <v>191</v>
      </c>
    </row>
    <row r="56" spans="1:3" ht="27" x14ac:dyDescent="0.25">
      <c r="A56" s="50" t="s">
        <v>192</v>
      </c>
      <c r="B56" s="51" t="s">
        <v>27</v>
      </c>
      <c r="C56" s="52" t="s">
        <v>193</v>
      </c>
    </row>
    <row r="57" spans="1:3" ht="27" x14ac:dyDescent="0.25">
      <c r="A57" s="50" t="s">
        <v>194</v>
      </c>
      <c r="B57" s="51" t="s">
        <v>27</v>
      </c>
      <c r="C57" s="52" t="s">
        <v>195</v>
      </c>
    </row>
  </sheetData>
  <sheetProtection algorithmName="SHA-512" hashValue="izcEYKcLkKiYmBBfMLzkPdVBffGX+AGsESYuWyozt6kZuWhl/NRW7hfZRQ8qdhVYANag/8IIJl0zLk8Lp3KTgA==" saltValue="2btH4XpP+7N1UhZtnyJ3XQ==" spinCount="100000" sheet="1" objects="1" scenarios="1"/>
  <mergeCells count="27">
    <mergeCell ref="A45:C45"/>
    <mergeCell ref="A46:C46"/>
    <mergeCell ref="B9:C9"/>
    <mergeCell ref="A1:C1"/>
    <mergeCell ref="B2:C2"/>
    <mergeCell ref="B16:C16"/>
    <mergeCell ref="B3:C3"/>
    <mergeCell ref="B4:C4"/>
    <mergeCell ref="B5:C5"/>
    <mergeCell ref="B6:C6"/>
    <mergeCell ref="B7:C7"/>
    <mergeCell ref="B8:C8"/>
    <mergeCell ref="B10:C10"/>
    <mergeCell ref="B13:C13"/>
    <mergeCell ref="A10:A17"/>
    <mergeCell ref="B42:C42"/>
    <mergeCell ref="A22:A39"/>
    <mergeCell ref="B18:C18"/>
    <mergeCell ref="B20:C20"/>
    <mergeCell ref="B41:C41"/>
    <mergeCell ref="B31:C31"/>
    <mergeCell ref="B35:C35"/>
    <mergeCell ref="B40:C40"/>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B9" sqref="B9:C9"/>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26.25" x14ac:dyDescent="0.25">
      <c r="A1" s="92" t="s">
        <v>67</v>
      </c>
      <c r="B1" s="92"/>
      <c r="C1" s="92"/>
    </row>
    <row r="2" spans="1:3" x14ac:dyDescent="0.25">
      <c r="A2" s="20" t="s">
        <v>11</v>
      </c>
      <c r="B2" s="82" t="str">
        <f>'AUTOS NOTA 324-478'!B2:C2</f>
        <v>83856731-214741</v>
      </c>
      <c r="C2" s="83"/>
    </row>
    <row r="3" spans="1:3" x14ac:dyDescent="0.25">
      <c r="A3" s="5" t="s">
        <v>1</v>
      </c>
      <c r="B3" s="55" t="str">
        <f>'AUTOS  NOTA 322'!B2:C2</f>
        <v>86568318900120240005900</v>
      </c>
      <c r="C3" s="55"/>
    </row>
    <row r="4" spans="1:3" x14ac:dyDescent="0.25">
      <c r="A4" s="5" t="s">
        <v>2</v>
      </c>
      <c r="B4" s="55" t="str">
        <f>'AUTOS  NOTA 322'!B3:C3</f>
        <v>JUZGADO PRIMERO PROMISCUO DEL CIRCUITO DE PUERTO ASIS - PUTUMAYO</v>
      </c>
      <c r="C4" s="55"/>
    </row>
    <row r="5" spans="1:3" x14ac:dyDescent="0.25">
      <c r="A5" s="5" t="s">
        <v>3</v>
      </c>
      <c r="B5" s="55" t="str">
        <f>'AUTOS  NOTA 322'!B4:C4</f>
        <v>1. Rigoberto López Cancimance C.C. 18.157.720
2. Edgar Augusto Contreras Delgado C.C.C 80.206.884
3. Allianz Seguros S.A. Nit. 860.026.182-5</v>
      </c>
      <c r="C5" s="55"/>
    </row>
    <row r="6" spans="1:3" ht="15" customHeight="1" x14ac:dyDescent="0.25">
      <c r="A6" s="5" t="s">
        <v>4</v>
      </c>
      <c r="B6" s="55" t="str">
        <f>'AUTOS  NOTA 322'!B5:C5</f>
        <v>1. Jeremias Guerrero López C.C. 18.186.761 (Víctima directa)
2. Jeyson Danilo Guerrero Yela C.C. 1.006.843.140 (hijo Jeremias) 
3. Porfirio Gabriel Figueroa C.C. 87.302.746 (victima directa)
4. Mercedes Chalacan C.C. 69.027.868 (Compañera Porfirio) 
5. Oscar Andrés Figueroa Chalacan C.C. 1.123.200.324 (Hijo Porfirio)
6. Luis Miguel Figueroa Chalacan C.C. 1.006.846.644 (Hijo Porfirio) 
7. Rolando Daniel Guerrero Narváez C.C. 87.573.535 (victima directa)
8. Clelia Yocuro Payaguaje C.C. 39.841.211 (Compañera Rolando) 
9. Yesica Viviana Guerrero Yocuro C.C. 1.006.665.024 (Hija Rolando)
10. Yesid Orlando Guerrero Yocuro C.C. 1.125.413.023 (hijo Rolando)</v>
      </c>
      <c r="C6" s="55"/>
    </row>
    <row r="7" spans="1:3" ht="15" customHeight="1" x14ac:dyDescent="0.25">
      <c r="A7" s="5" t="s">
        <v>5</v>
      </c>
      <c r="B7" s="55" t="str">
        <f>'AUTOS  NOTA 322'!B6:C6</f>
        <v>DEMANDA DIRECTA</v>
      </c>
      <c r="C7" s="55"/>
    </row>
    <row r="8" spans="1:3" ht="15" customHeight="1" x14ac:dyDescent="0.25">
      <c r="A8" s="29" t="s">
        <v>101</v>
      </c>
      <c r="B8" s="55" t="str">
        <f>'AUTOS  NOTA 322'!B7:C8</f>
        <v xml:space="preserve">1. Jeremias Guerrero López 
2. Porfirio Gabriel Figueroa 
3. Rolando Daniel Guerrero Narváez </v>
      </c>
      <c r="C8" s="55"/>
    </row>
    <row r="9" spans="1:3" ht="18.95" customHeight="1" x14ac:dyDescent="0.25">
      <c r="A9" s="5" t="s">
        <v>102</v>
      </c>
      <c r="B9" s="55"/>
      <c r="C9" s="55"/>
    </row>
    <row r="10" spans="1:3" x14ac:dyDescent="0.25">
      <c r="A10" s="7" t="s">
        <v>64</v>
      </c>
      <c r="B10" s="119">
        <f>'AUTOS NOTA 324-478'!B20:C20</f>
        <v>0</v>
      </c>
      <c r="C10" s="119"/>
    </row>
    <row r="11" spans="1:3" x14ac:dyDescent="0.25">
      <c r="A11" s="7" t="s">
        <v>116</v>
      </c>
      <c r="B11" s="120">
        <f>'AUTOS NOTA 324-478'!B40:C40</f>
        <v>0</v>
      </c>
      <c r="C11" s="55"/>
    </row>
    <row r="12" spans="1:3" ht="30" x14ac:dyDescent="0.25">
      <c r="A12" s="7" t="s">
        <v>68</v>
      </c>
      <c r="B12" s="117"/>
      <c r="C12" s="118"/>
    </row>
    <row r="13" spans="1:3" ht="45" x14ac:dyDescent="0.25">
      <c r="A13" s="5" t="s">
        <v>69</v>
      </c>
      <c r="B13" s="55"/>
      <c r="C13" s="55"/>
    </row>
    <row r="14" spans="1:3" ht="45" x14ac:dyDescent="0.25">
      <c r="A14" s="5" t="s">
        <v>70</v>
      </c>
      <c r="B14" s="55"/>
      <c r="C14" s="55"/>
    </row>
    <row r="15" spans="1:3" x14ac:dyDescent="0.25">
      <c r="A15" s="5" t="s">
        <v>71</v>
      </c>
      <c r="B15" s="6"/>
      <c r="C15" s="6"/>
    </row>
    <row r="16" spans="1:3" x14ac:dyDescent="0.25">
      <c r="A16" s="7" t="s">
        <v>72</v>
      </c>
      <c r="B16" s="55"/>
      <c r="C16" s="55"/>
    </row>
    <row r="17" spans="1:3" x14ac:dyDescent="0.25">
      <c r="A17" s="6" t="s">
        <v>73</v>
      </c>
      <c r="B17" s="118"/>
      <c r="C17" s="118"/>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336EC-13FC-49F2-BBA5-C442A8E5E15C}">
  <sheetPr>
    <tabColor theme="3" tint="0.39997558519241921"/>
  </sheetPr>
  <dimension ref="A1:H25"/>
  <sheetViews>
    <sheetView workbookViewId="0">
      <selection activeCell="B10" sqref="B10:C10"/>
    </sheetView>
  </sheetViews>
  <sheetFormatPr baseColWidth="10" defaultColWidth="0" defaultRowHeight="15" x14ac:dyDescent="0.25"/>
  <cols>
    <col min="1" max="1" width="54.42578125" customWidth="1"/>
    <col min="2" max="2" width="23.42578125" customWidth="1"/>
    <col min="3" max="3" width="98.85546875" customWidth="1"/>
    <col min="4" max="8" width="0" hidden="1" customWidth="1"/>
    <col min="9" max="16384" width="11.42578125" hidden="1"/>
  </cols>
  <sheetData>
    <row r="1" spans="1:3" ht="26.25" x14ac:dyDescent="0.25">
      <c r="A1" s="92" t="s">
        <v>131</v>
      </c>
      <c r="B1" s="92"/>
      <c r="C1" s="92"/>
    </row>
    <row r="2" spans="1:3" x14ac:dyDescent="0.25">
      <c r="A2" s="40" t="s">
        <v>11</v>
      </c>
      <c r="B2" s="82" t="str">
        <f>'[2]AUTOS NOTA 321'!B2:C2</f>
        <v xml:space="preserve">SINIESTRO   LEGIS </v>
      </c>
      <c r="C2" s="83"/>
    </row>
    <row r="3" spans="1:3" x14ac:dyDescent="0.25">
      <c r="A3" s="5" t="s">
        <v>1</v>
      </c>
      <c r="B3" s="55" t="str">
        <f>'[3]GENERALES NOTA 322'!B2:C2</f>
        <v xml:space="preserve">Radicado </v>
      </c>
      <c r="C3" s="55"/>
    </row>
    <row r="4" spans="1:3" x14ac:dyDescent="0.25">
      <c r="A4" s="5" t="s">
        <v>2</v>
      </c>
      <c r="B4" s="55" t="str">
        <f>'[3]GENERALES NOTA 322'!B3:C3</f>
        <v>JUZGADO</v>
      </c>
      <c r="C4" s="55"/>
    </row>
    <row r="5" spans="1:3" x14ac:dyDescent="0.25">
      <c r="A5" s="5" t="s">
        <v>3</v>
      </c>
      <c r="B5" s="55" t="str">
        <f>'[3]GENERALES NOTA 322'!B4:C4</f>
        <v xml:space="preserve">NOMBRE Y APELLIDOS DE  LOS DEMANDADOS </v>
      </c>
      <c r="C5" s="55"/>
    </row>
    <row r="6" spans="1:3" x14ac:dyDescent="0.25">
      <c r="A6" s="5" t="s">
        <v>4</v>
      </c>
      <c r="B6" s="55" t="str">
        <f>'[3]GENERALES NOTA 322'!B5:C5</f>
        <v>COLOCAR LOS NOMBRES Y APELLIDOS, SU CALIDAD (HERMANO, HIJO ETC)  PARA LOS CONYUGES E HIJOS COLOCAR LA FECHA DE NACIMIENTO.</v>
      </c>
      <c r="C6" s="55"/>
    </row>
    <row r="7" spans="1:3" x14ac:dyDescent="0.25">
      <c r="A7" s="5" t="s">
        <v>5</v>
      </c>
      <c r="B7" s="55" t="str">
        <f>'[3]GENERALES NOTA 322'!B6:C6</f>
        <v>LLAMADA EN GARANTIA</v>
      </c>
      <c r="C7" s="55"/>
    </row>
    <row r="8" spans="1:3" x14ac:dyDescent="0.25">
      <c r="A8" s="5" t="s">
        <v>102</v>
      </c>
      <c r="B8" s="55" t="str">
        <f>'[3]GENERALES NOTA 325'!B8:C8</f>
        <v>PROBABLE GENERALES</v>
      </c>
      <c r="C8" s="55"/>
    </row>
    <row r="9" spans="1:3" x14ac:dyDescent="0.25">
      <c r="A9" s="7" t="s">
        <v>64</v>
      </c>
      <c r="B9" s="119">
        <f>'[3]GENERALES  NOTA 324 -478'!B17:C17</f>
        <v>100000000</v>
      </c>
      <c r="C9" s="119"/>
    </row>
    <row r="10" spans="1:3" x14ac:dyDescent="0.25">
      <c r="A10" s="5" t="s">
        <v>132</v>
      </c>
      <c r="B10" s="122">
        <v>0</v>
      </c>
      <c r="C10" s="122"/>
    </row>
    <row r="11" spans="1:3" x14ac:dyDescent="0.25">
      <c r="A11" s="5" t="s">
        <v>133</v>
      </c>
      <c r="B11" s="55"/>
      <c r="C11" s="55"/>
    </row>
    <row r="12" spans="1:3" x14ac:dyDescent="0.25">
      <c r="A12" s="5" t="s">
        <v>134</v>
      </c>
      <c r="B12" s="55"/>
      <c r="C12" s="55"/>
    </row>
    <row r="13" spans="1:3" x14ac:dyDescent="0.25">
      <c r="A13" s="5" t="s">
        <v>135</v>
      </c>
      <c r="B13" s="121"/>
      <c r="C13" s="121"/>
    </row>
    <row r="14" spans="1:3" x14ac:dyDescent="0.25">
      <c r="A14" s="5" t="s">
        <v>136</v>
      </c>
      <c r="B14" s="55"/>
      <c r="C14" s="55"/>
    </row>
    <row r="20" spans="4:8" x14ac:dyDescent="0.25">
      <c r="D20" t="str">
        <f t="shared" ref="D20:H23" si="0">UPPER(D18)</f>
        <v/>
      </c>
      <c r="E20" t="str">
        <f t="shared" si="0"/>
        <v/>
      </c>
      <c r="F20" t="str">
        <f t="shared" si="0"/>
        <v/>
      </c>
      <c r="G20" t="str">
        <f t="shared" si="0"/>
        <v/>
      </c>
      <c r="H20" t="str">
        <f t="shared" si="0"/>
        <v/>
      </c>
    </row>
    <row r="21" spans="4:8" x14ac:dyDescent="0.25">
      <c r="D21" t="str">
        <f t="shared" si="0"/>
        <v/>
      </c>
      <c r="E21" t="str">
        <f t="shared" si="0"/>
        <v/>
      </c>
      <c r="F21" t="str">
        <f t="shared" si="0"/>
        <v/>
      </c>
      <c r="G21" t="str">
        <f t="shared" si="0"/>
        <v/>
      </c>
      <c r="H21" t="str">
        <f t="shared" si="0"/>
        <v/>
      </c>
    </row>
    <row r="22" spans="4:8" x14ac:dyDescent="0.25">
      <c r="D22" t="str">
        <f t="shared" si="0"/>
        <v/>
      </c>
      <c r="E22" t="str">
        <f t="shared" si="0"/>
        <v/>
      </c>
      <c r="F22" t="str">
        <f t="shared" si="0"/>
        <v/>
      </c>
      <c r="G22" t="str">
        <f t="shared" si="0"/>
        <v/>
      </c>
      <c r="H22" t="str">
        <f t="shared" si="0"/>
        <v/>
      </c>
    </row>
    <row r="23" spans="4:8" x14ac:dyDescent="0.25">
      <c r="D23" t="str">
        <f>UPPER(D21)</f>
        <v/>
      </c>
      <c r="E23" t="str">
        <f t="shared" si="0"/>
        <v/>
      </c>
      <c r="F23" t="str">
        <f t="shared" si="0"/>
        <v/>
      </c>
      <c r="G23" t="str">
        <f t="shared" si="0"/>
        <v/>
      </c>
      <c r="H23" t="str">
        <f t="shared" si="0"/>
        <v/>
      </c>
    </row>
    <row r="24" spans="4:8" x14ac:dyDescent="0.25">
      <c r="D24" t="str">
        <f t="shared" ref="D24:H25" si="1">UPPER(D22)</f>
        <v/>
      </c>
      <c r="E24" t="str">
        <f t="shared" si="1"/>
        <v/>
      </c>
      <c r="F24" t="str">
        <f t="shared" si="1"/>
        <v/>
      </c>
      <c r="G24" t="str">
        <f t="shared" si="1"/>
        <v/>
      </c>
      <c r="H24" t="str">
        <f t="shared" si="1"/>
        <v/>
      </c>
    </row>
    <row r="25" spans="4:8" x14ac:dyDescent="0.25">
      <c r="D25" t="str">
        <f t="shared" si="1"/>
        <v/>
      </c>
      <c r="E25" t="str">
        <f t="shared" si="1"/>
        <v/>
      </c>
      <c r="F25" t="str">
        <f t="shared" si="1"/>
        <v/>
      </c>
      <c r="G25" t="str">
        <f t="shared" si="1"/>
        <v/>
      </c>
      <c r="H25" t="str">
        <f t="shared" si="1"/>
        <v/>
      </c>
    </row>
  </sheetData>
  <mergeCells count="14">
    <mergeCell ref="B13:C13"/>
    <mergeCell ref="B14:C14"/>
    <mergeCell ref="B7:C7"/>
    <mergeCell ref="B8:C8"/>
    <mergeCell ref="B9:C9"/>
    <mergeCell ref="B10:C10"/>
    <mergeCell ref="B11:C11"/>
    <mergeCell ref="B12:C12"/>
    <mergeCell ref="B6:C6"/>
    <mergeCell ref="A1:C1"/>
    <mergeCell ref="B2:C2"/>
    <mergeCell ref="B3:C3"/>
    <mergeCell ref="B4:C4"/>
    <mergeCell ref="B5:C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550F9-266D-464E-BB6F-D0584068D6D8}">
  <sheetPr>
    <tabColor theme="3" tint="0.39997558519241921"/>
  </sheetPr>
  <dimension ref="A1:F34"/>
  <sheetViews>
    <sheetView zoomScale="85" zoomScaleNormal="85" workbookViewId="0">
      <selection activeCell="B10" sqref="B10:C10"/>
    </sheetView>
  </sheetViews>
  <sheetFormatPr baseColWidth="10" defaultColWidth="0" defaultRowHeight="15" x14ac:dyDescent="0.25"/>
  <cols>
    <col min="1" max="1" width="72.85546875" customWidth="1"/>
    <col min="2" max="2" width="39.85546875" customWidth="1"/>
    <col min="3" max="3" width="96.28515625" customWidth="1"/>
    <col min="4" max="16384" width="11.42578125" hidden="1"/>
  </cols>
  <sheetData>
    <row r="1" spans="1:6" ht="26.25" x14ac:dyDescent="0.25">
      <c r="A1" s="92" t="s">
        <v>137</v>
      </c>
      <c r="B1" s="92"/>
      <c r="C1" s="92"/>
    </row>
    <row r="2" spans="1:6" x14ac:dyDescent="0.25">
      <c r="A2" s="20" t="s">
        <v>11</v>
      </c>
      <c r="B2" s="82" t="str">
        <f>'[2]AUTOS NOTA 321'!B2:C2</f>
        <v xml:space="preserve">SINIESTRO   LEGIS </v>
      </c>
      <c r="C2" s="83"/>
    </row>
    <row r="3" spans="1:6" x14ac:dyDescent="0.25">
      <c r="A3" s="5" t="s">
        <v>1</v>
      </c>
      <c r="B3" s="55" t="str">
        <f>'[3]GENERALES NOTA 322'!B2:C2</f>
        <v xml:space="preserve">Radicado </v>
      </c>
      <c r="C3" s="55"/>
    </row>
    <row r="4" spans="1:6" x14ac:dyDescent="0.25">
      <c r="A4" s="5" t="s">
        <v>2</v>
      </c>
      <c r="B4" s="55" t="str">
        <f>'[3]GENERALES NOTA 322'!B3:C3</f>
        <v>JUZGADO</v>
      </c>
      <c r="C4" s="55"/>
    </row>
    <row r="5" spans="1:6" x14ac:dyDescent="0.25">
      <c r="A5" s="5" t="s">
        <v>3</v>
      </c>
      <c r="B5" s="55" t="str">
        <f>'[3]GENERALES NOTA 322'!B4:C4</f>
        <v xml:space="preserve">NOMBRE Y APELLIDOS DE  LOS DEMANDADOS </v>
      </c>
      <c r="C5" s="55"/>
    </row>
    <row r="6" spans="1:6" x14ac:dyDescent="0.25">
      <c r="A6" s="5" t="s">
        <v>4</v>
      </c>
      <c r="B6" s="55" t="str">
        <f>'[3]GENERALES NOTA 322'!B5:C5</f>
        <v>COLOCAR LOS NOMBRES Y APELLIDOS, SU CALIDAD (HERMANO, HIJO ETC)  PARA LOS CONYUGES E HIJOS COLOCAR LA FECHA DE NACIMIENTO.</v>
      </c>
      <c r="C6" s="55"/>
    </row>
    <row r="7" spans="1:6" x14ac:dyDescent="0.25">
      <c r="A7" s="5" t="s">
        <v>5</v>
      </c>
      <c r="B7" s="55" t="str">
        <f>'[3]GENERALES NOTA 322'!B6:C6</f>
        <v>LLAMADA EN GARANTIA</v>
      </c>
      <c r="C7" s="55"/>
    </row>
    <row r="8" spans="1:6" x14ac:dyDescent="0.25">
      <c r="A8" s="5" t="s">
        <v>138</v>
      </c>
      <c r="B8" s="55" t="str">
        <f>'[3]GENERALES NOTA 325'!B8:C8</f>
        <v>PROBABLE GENERALES</v>
      </c>
      <c r="C8" s="55"/>
    </row>
    <row r="9" spans="1:6" x14ac:dyDescent="0.25">
      <c r="A9" s="5" t="s">
        <v>139</v>
      </c>
      <c r="B9" s="55"/>
      <c r="C9" s="55"/>
    </row>
    <row r="10" spans="1:6" ht="111" customHeight="1" x14ac:dyDescent="0.25">
      <c r="A10" s="5" t="s">
        <v>140</v>
      </c>
      <c r="B10" s="55"/>
      <c r="C10" s="55"/>
    </row>
    <row r="11" spans="1:6" ht="21" customHeight="1" x14ac:dyDescent="0.25">
      <c r="A11" s="123"/>
      <c r="B11" s="123"/>
      <c r="C11" s="123"/>
      <c r="E11" t="s">
        <v>57</v>
      </c>
      <c r="F11" s="22">
        <v>0.7</v>
      </c>
    </row>
    <row r="12" spans="1:6" hidden="1" x14ac:dyDescent="0.25">
      <c r="A12" s="124"/>
      <c r="B12" s="124"/>
      <c r="C12" s="124"/>
      <c r="E12" t="s">
        <v>59</v>
      </c>
      <c r="F12" s="23">
        <v>0.3</v>
      </c>
    </row>
    <row r="13" spans="1:6" ht="18.75" x14ac:dyDescent="0.25">
      <c r="A13" s="125" t="s">
        <v>141</v>
      </c>
      <c r="B13" s="125"/>
      <c r="C13" s="125"/>
    </row>
    <row r="14" spans="1:6" x14ac:dyDescent="0.25">
      <c r="A14" s="37" t="s">
        <v>60</v>
      </c>
      <c r="B14" s="97" t="s">
        <v>61</v>
      </c>
      <c r="C14" s="98"/>
    </row>
    <row r="15" spans="1:6" ht="45" x14ac:dyDescent="0.25">
      <c r="A15" s="21" t="s">
        <v>63</v>
      </c>
      <c r="B15" s="126">
        <f>((C17+C18+C20+C21+C25+C23+C27+C29+C24+C28)-C32)*C31*C33</f>
        <v>1000000000</v>
      </c>
      <c r="C15" s="126"/>
    </row>
    <row r="16" spans="1:6" x14ac:dyDescent="0.25">
      <c r="A16" s="7" t="s">
        <v>64</v>
      </c>
      <c r="B16" s="127" t="s">
        <v>53</v>
      </c>
      <c r="C16" s="128"/>
    </row>
    <row r="17" spans="1:3" x14ac:dyDescent="0.25">
      <c r="A17" s="95"/>
      <c r="B17" s="35" t="s">
        <v>54</v>
      </c>
      <c r="C17" s="30">
        <v>1000000000</v>
      </c>
    </row>
    <row r="18" spans="1:3" x14ac:dyDescent="0.25">
      <c r="A18" s="96"/>
      <c r="B18" s="35" t="s">
        <v>55</v>
      </c>
      <c r="C18" s="30">
        <v>0</v>
      </c>
    </row>
    <row r="19" spans="1:3" x14ac:dyDescent="0.25">
      <c r="A19" s="96"/>
      <c r="B19" s="102" t="s">
        <v>56</v>
      </c>
      <c r="C19" s="103"/>
    </row>
    <row r="20" spans="1:3" x14ac:dyDescent="0.25">
      <c r="A20" s="96"/>
      <c r="B20" s="35" t="s">
        <v>98</v>
      </c>
      <c r="C20" s="30">
        <v>0</v>
      </c>
    </row>
    <row r="21" spans="1:3" ht="30" x14ac:dyDescent="0.25">
      <c r="A21" s="96"/>
      <c r="B21" s="35" t="s">
        <v>100</v>
      </c>
      <c r="C21" s="30">
        <v>0</v>
      </c>
    </row>
    <row r="22" spans="1:3" x14ac:dyDescent="0.25">
      <c r="A22" s="96"/>
      <c r="B22" s="102" t="s">
        <v>121</v>
      </c>
      <c r="C22" s="103"/>
    </row>
    <row r="23" spans="1:3" x14ac:dyDescent="0.25">
      <c r="A23" s="96"/>
      <c r="B23" s="35" t="s">
        <v>130</v>
      </c>
      <c r="C23" s="30">
        <v>0</v>
      </c>
    </row>
    <row r="24" spans="1:3" x14ac:dyDescent="0.25">
      <c r="A24" s="96"/>
      <c r="B24" s="35" t="s">
        <v>54</v>
      </c>
      <c r="C24" s="30">
        <v>0</v>
      </c>
    </row>
    <row r="25" spans="1:3" x14ac:dyDescent="0.25">
      <c r="A25" s="96"/>
      <c r="B25" s="35" t="s">
        <v>55</v>
      </c>
      <c r="C25" s="30">
        <v>0</v>
      </c>
    </row>
    <row r="26" spans="1:3" x14ac:dyDescent="0.25">
      <c r="A26" s="96"/>
      <c r="B26" s="102" t="s">
        <v>122</v>
      </c>
      <c r="C26" s="103"/>
    </row>
    <row r="27" spans="1:3" x14ac:dyDescent="0.25">
      <c r="A27" s="96"/>
      <c r="B27" s="35"/>
      <c r="C27" s="30"/>
    </row>
    <row r="28" spans="1:3" x14ac:dyDescent="0.25">
      <c r="A28" s="96"/>
      <c r="B28" s="35" t="s">
        <v>54</v>
      </c>
      <c r="C28" s="30">
        <v>0</v>
      </c>
    </row>
    <row r="29" spans="1:3" x14ac:dyDescent="0.25">
      <c r="A29" s="96"/>
      <c r="B29" s="35" t="s">
        <v>55</v>
      </c>
      <c r="C29" s="30">
        <v>0</v>
      </c>
    </row>
    <row r="30" spans="1:3" x14ac:dyDescent="0.25">
      <c r="A30" s="96"/>
      <c r="B30" s="102" t="s">
        <v>114</v>
      </c>
      <c r="C30" s="103"/>
    </row>
    <row r="31" spans="1:3" x14ac:dyDescent="0.25">
      <c r="A31" s="96"/>
      <c r="B31" s="35" t="s">
        <v>125</v>
      </c>
      <c r="C31" s="31">
        <v>1</v>
      </c>
    </row>
    <row r="32" spans="1:3" x14ac:dyDescent="0.25">
      <c r="A32" s="96"/>
      <c r="B32" s="35" t="s">
        <v>115</v>
      </c>
      <c r="C32" s="32">
        <v>0</v>
      </c>
    </row>
    <row r="33" spans="1:3" x14ac:dyDescent="0.25">
      <c r="A33" s="96"/>
      <c r="B33" s="35" t="s">
        <v>129</v>
      </c>
      <c r="C33" s="31">
        <v>1</v>
      </c>
    </row>
    <row r="34" spans="1:3" x14ac:dyDescent="0.25">
      <c r="A34" s="24" t="s">
        <v>65</v>
      </c>
      <c r="B34" s="99">
        <f>IFERROR(B15*(VLOOKUP(B14,E11:F13,2,0)),16666)</f>
        <v>16666</v>
      </c>
      <c r="C34" s="99"/>
    </row>
  </sheetData>
  <mergeCells count="21">
    <mergeCell ref="A17:A33"/>
    <mergeCell ref="B30:C30"/>
    <mergeCell ref="B34:C34"/>
    <mergeCell ref="B14:C14"/>
    <mergeCell ref="B7:C7"/>
    <mergeCell ref="B8:C8"/>
    <mergeCell ref="B9:C9"/>
    <mergeCell ref="B10:C10"/>
    <mergeCell ref="A11:C12"/>
    <mergeCell ref="A13:C13"/>
    <mergeCell ref="B15:C15"/>
    <mergeCell ref="B22:C22"/>
    <mergeCell ref="B19:C19"/>
    <mergeCell ref="B16:C16"/>
    <mergeCell ref="B26:C26"/>
    <mergeCell ref="B6:C6"/>
    <mergeCell ref="A1:C1"/>
    <mergeCell ref="B2:C2"/>
    <mergeCell ref="B3:C3"/>
    <mergeCell ref="B4:C4"/>
    <mergeCell ref="B5:C5"/>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CEFB444A-EC38-4648-8B2D-12130F930E0D}">
          <x14:formula1>
            <xm:f>Hoja2!$L$9:$L$13</xm:f>
          </x14:formula1>
          <xm:sqref>B27</xm:sqref>
        </x14:dataValidation>
        <x14:dataValidation type="list" allowBlank="1" showInputMessage="1" showErrorMessage="1" xr:uid="{4EB0E707-0728-49EB-B78F-45203B392D79}">
          <x14:formula1>
            <xm:f>Hoja2!$F$1:$F$3</xm:f>
          </x14:formula1>
          <xm:sqref>B14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workbookViewId="0">
      <selection activeCell="F1" sqref="F1:G3"/>
    </sheetView>
  </sheetViews>
  <sheetFormatPr baseColWidth="10" defaultColWidth="11.42578125" defaultRowHeight="15" x14ac:dyDescent="0.25"/>
  <cols>
    <col min="4" max="4" width="20.140625" bestFit="1" customWidth="1"/>
    <col min="5" max="5" width="42.85546875" bestFit="1" customWidth="1"/>
    <col min="12" max="12" width="30.42578125" customWidth="1"/>
    <col min="13" max="13" width="16" customWidth="1"/>
  </cols>
  <sheetData>
    <row r="1" spans="1:15" x14ac:dyDescent="0.25">
      <c r="A1" s="9" t="s">
        <v>14</v>
      </c>
      <c r="B1" t="s">
        <v>17</v>
      </c>
      <c r="C1" s="9" t="s">
        <v>19</v>
      </c>
      <c r="D1" s="9" t="s">
        <v>74</v>
      </c>
      <c r="E1" s="3" t="s">
        <v>25</v>
      </c>
      <c r="F1" s="2" t="s">
        <v>57</v>
      </c>
      <c r="G1" s="4">
        <v>0</v>
      </c>
      <c r="H1" t="s">
        <v>6</v>
      </c>
      <c r="I1" t="s">
        <v>75</v>
      </c>
      <c r="K1" t="s">
        <v>103</v>
      </c>
      <c r="L1" s="28" t="s">
        <v>127</v>
      </c>
      <c r="M1" t="s">
        <v>76</v>
      </c>
      <c r="N1" t="s">
        <v>57</v>
      </c>
      <c r="O1" t="s">
        <v>117</v>
      </c>
    </row>
    <row r="2" spans="1:15" x14ac:dyDescent="0.25">
      <c r="A2" t="s">
        <v>76</v>
      </c>
      <c r="B2" t="s">
        <v>27</v>
      </c>
      <c r="C2" t="s">
        <v>77</v>
      </c>
      <c r="D2" s="2" t="s">
        <v>78</v>
      </c>
      <c r="E2" s="1" t="s">
        <v>79</v>
      </c>
      <c r="F2" s="2" t="s">
        <v>61</v>
      </c>
      <c r="G2" s="4">
        <v>0.7</v>
      </c>
      <c r="H2" t="s">
        <v>7</v>
      </c>
      <c r="I2" t="s">
        <v>80</v>
      </c>
      <c r="K2" t="s">
        <v>104</v>
      </c>
      <c r="L2" s="28" t="s">
        <v>105</v>
      </c>
      <c r="M2" t="s">
        <v>81</v>
      </c>
      <c r="N2" t="s">
        <v>59</v>
      </c>
      <c r="O2" t="s">
        <v>27</v>
      </c>
    </row>
    <row r="3" spans="1:15" x14ac:dyDescent="0.25">
      <c r="A3" t="s">
        <v>81</v>
      </c>
      <c r="C3" t="s">
        <v>82</v>
      </c>
      <c r="D3" s="2" t="s">
        <v>83</v>
      </c>
      <c r="E3" s="1" t="s">
        <v>84</v>
      </c>
      <c r="F3" s="2" t="s">
        <v>59</v>
      </c>
      <c r="G3" s="4">
        <v>0.3</v>
      </c>
      <c r="H3" t="s">
        <v>85</v>
      </c>
      <c r="I3" t="s">
        <v>86</v>
      </c>
      <c r="L3" s="28" t="s">
        <v>106</v>
      </c>
      <c r="M3" t="s">
        <v>87</v>
      </c>
      <c r="N3" t="s">
        <v>61</v>
      </c>
    </row>
    <row r="4" spans="1:15" x14ac:dyDescent="0.25">
      <c r="A4" t="s">
        <v>87</v>
      </c>
      <c r="C4" t="s">
        <v>20</v>
      </c>
      <c r="E4" s="1" t="s">
        <v>88</v>
      </c>
      <c r="H4" t="s">
        <v>89</v>
      </c>
      <c r="I4" t="s">
        <v>8</v>
      </c>
      <c r="L4" t="s">
        <v>107</v>
      </c>
    </row>
    <row r="5" spans="1:15" x14ac:dyDescent="0.25">
      <c r="A5" t="s">
        <v>90</v>
      </c>
      <c r="E5" s="1" t="s">
        <v>91</v>
      </c>
      <c r="H5" t="s">
        <v>92</v>
      </c>
      <c r="I5" t="s">
        <v>93</v>
      </c>
      <c r="L5" s="28" t="s">
        <v>108</v>
      </c>
    </row>
    <row r="6" spans="1:15" x14ac:dyDescent="0.25">
      <c r="E6" s="1" t="s">
        <v>94</v>
      </c>
      <c r="I6" t="s">
        <v>95</v>
      </c>
      <c r="L6" s="28" t="s">
        <v>128</v>
      </c>
    </row>
    <row r="7" spans="1:15" x14ac:dyDescent="0.25">
      <c r="E7" s="1" t="s">
        <v>96</v>
      </c>
      <c r="I7" t="s">
        <v>119</v>
      </c>
      <c r="L7" s="28" t="s">
        <v>109</v>
      </c>
    </row>
    <row r="8" spans="1:15" x14ac:dyDescent="0.25">
      <c r="E8" s="1" t="s">
        <v>97</v>
      </c>
      <c r="L8" s="28" t="s">
        <v>121</v>
      </c>
    </row>
    <row r="9" spans="1:15" x14ac:dyDescent="0.25">
      <c r="L9" s="28" t="s">
        <v>110</v>
      </c>
    </row>
    <row r="10" spans="1:15" x14ac:dyDescent="0.25">
      <c r="L10" s="28" t="s">
        <v>111</v>
      </c>
    </row>
    <row r="11" spans="1:15" x14ac:dyDescent="0.25">
      <c r="L11" s="28" t="s">
        <v>112</v>
      </c>
    </row>
    <row r="12" spans="1:15" x14ac:dyDescent="0.25">
      <c r="L12" s="28" t="s">
        <v>113</v>
      </c>
    </row>
    <row r="13" spans="1:15" x14ac:dyDescent="0.25">
      <c r="L13" s="28" t="s">
        <v>124</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AUTOS  NOTA 322</vt:lpstr>
      <vt:lpstr>AUTOS NOTA 321</vt:lpstr>
      <vt:lpstr>AUTOS NOTA 324-478</vt:lpstr>
      <vt:lpstr>TASACION </vt:lpstr>
      <vt:lpstr>AUTOS NOTA 325</vt:lpstr>
      <vt:lpstr>CONCEPTO DE CONCILIACIÓN 330 </vt:lpstr>
      <vt:lpstr>CAMBIO DE CONTINGENCIA 423</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Cupasachoa Herrera, Yuli Natalia (ALLIANZ COLOMBIA)</cp:lastModifiedBy>
  <cp:revision/>
  <dcterms:created xsi:type="dcterms:W3CDTF">2020-12-07T14:41:17Z</dcterms:created>
  <dcterms:modified xsi:type="dcterms:W3CDTF">2025-03-04T18:57:31Z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