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6FFC323B-11CE-4F22-B072-9E558A309C2B}" xr6:coauthVersionLast="47" xr6:coauthVersionMax="47" xr10:uidLastSave="{00000000-0000-0000-0000-000000000000}"/>
  <bookViews>
    <workbookView xWindow="28680" yWindow="-120" windowWidth="29040" windowHeight="1584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6" i="18"/>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3" i="11"/>
  <c r="B7" i="11"/>
  <c r="B2" i="11"/>
  <c r="D34" i="5"/>
  <c r="D35" i="5"/>
  <c r="B8" i="17"/>
  <c r="B7" i="18"/>
  <c r="B6" i="18"/>
  <c r="B5" i="18"/>
  <c r="B4" i="18"/>
  <c r="B3" i="18"/>
  <c r="B2" i="18"/>
  <c r="B7" i="17"/>
  <c r="B6" i="17"/>
  <c r="B5" i="17"/>
  <c r="B4" i="17"/>
  <c r="B3" i="17"/>
  <c r="B2" i="17"/>
  <c r="B17" i="11"/>
  <c r="C11" i="11"/>
  <c r="B7" i="10"/>
  <c r="B7" i="14"/>
  <c r="B6" i="14"/>
  <c r="B5" i="14"/>
  <c r="B4" i="14"/>
  <c r="B3" i="14"/>
  <c r="B2" i="14"/>
  <c r="B15" i="5"/>
  <c r="B8" i="11" s="1"/>
  <c r="B4" i="10"/>
  <c r="B4" i="11" s="1"/>
  <c r="B5" i="10"/>
  <c r="B5" i="11" s="1"/>
  <c r="B6" i="10"/>
  <c r="B3" i="10"/>
  <c r="B28" i="11" l="1"/>
  <c r="B9" i="17"/>
</calcChain>
</file>

<file path=xl/sharedStrings.xml><?xml version="1.0" encoding="utf-8"?>
<sst xmlns="http://schemas.openxmlformats.org/spreadsheetml/2006/main" count="272" uniqueCount="192">
  <si>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</si>
  <si>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</si>
  <si>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</si>
  <si>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</si>
  <si>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</si>
  <si>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</si>
  <si>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</si>
  <si>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</si>
  <si>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</si>
  <si>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</si>
  <si>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</si>
  <si>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</si>
  <si>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</si>
  <si>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</si>
  <si>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</si>
  <si>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</si>
  <si>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</si>
  <si>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</si>
  <si>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</si>
  <si>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</si>
  <si>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</si>
  <si>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</si>
  <si>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</si>
  <si>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</si>
  <si>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</si>
  <si>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</si>
  <si>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</si>
  <si>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</si>
  <si>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</si>
  <si>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</si>
  <si>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</si>
  <si>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</si>
  <si>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</si>
  <si>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</si>
  <si>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</si>
  <si>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</si>
  <si>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</si>
  <si>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</si>
  <si>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</si>
  <si>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</si>
  <si>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</si>
  <si>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</si>
  <si>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</si>
  <si>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</si>
  <si>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</si>
  <si>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</si>
  <si>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</si>
  <si>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</si>
  <si>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</si>
  <si>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</si>
  <si>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</si>
  <si>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</si>
  <si>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</si>
  <si>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</si>
  <si>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</si>
  <si>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</si>
  <si>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</si>
  <si>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</si>
  <si>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</si>
  <si>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</si>
  <si>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</si>
  <si>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</si>
  <si>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</si>
  <si>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</si>
  <si>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</si>
  <si>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</si>
  <si>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</si>
  <si>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</si>
  <si>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</si>
  <si>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</si>
  <si>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</si>
  <si>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</si>
  <si>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</si>
  <si>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</si>
  <si>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</si>
  <si>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</si>
  <si>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</si>
  <si>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</si>
  <si>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</si>
  <si>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</si>
  <si>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</si>
  <si>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</si>
  <si>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</si>
  <si>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</si>
  <si>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</si>
  <si>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</si>
  <si>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</si>
  <si>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</si>
  <si>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</si>
  <si>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</si>
  <si>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</si>
  <si>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</si>
  <si>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</si>
  <si>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</si>
  <si>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</si>
  <si>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</si>
  <si>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</si>
  <si>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</si>
  <si>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</si>
  <si>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</si>
  <si>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</si>
  <si>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</si>
  <si>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</si>
  <si>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</si>
  <si>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</si>
  <si>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</si>
  <si>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</si>
  <si>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</si>
  <si>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</si>
  <si>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</si>
  <si>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</si>
  <si>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</si>
  <si>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</si>
  <si>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</si>
  <si>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</si>
  <si>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</si>
  <si>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</si>
  <si>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</si>
  <si>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</si>
  <si>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</si>
  <si>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</si>
  <si>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</si>
  <si>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</si>
  <si>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</si>
  <si>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</si>
  <si>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</si>
  <si>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</si>
  <si>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</si>
  <si>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</si>
  <si>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</si>
  <si>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</si>
  <si>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</si>
  <si>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</si>
  <si>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</si>
  <si>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</si>
  <si>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</si>
  <si>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</si>
  <si>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</si>
  <si>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SINIESTRO   APL</t>
  </si>
  <si>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</si>
  <si>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</si>
  <si>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</si>
  <si>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</si>
  <si>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</si>
  <si>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</si>
  <si>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</si>
  <si>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</si>
  <si>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</si>
  <si>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</si>
  <si>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</si>
  <si>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</si>
  <si>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</si>
  <si>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</si>
  <si>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</si>
  <si>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</si>
  <si>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</si>
  <si>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</si>
  <si>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</si>
  <si>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</si>
  <si>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</si>
  <si>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</si>
  <si>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</si>
  <si>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</si>
  <si>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</si>
  <si>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</si>
  <si>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</si>
  <si>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</si>
  <si>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</si>
  <si>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</si>
  <si>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</si>
  <si>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</si>
  <si>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</si>
  <si>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</si>
  <si>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</si>
  <si>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</si>
  <si>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</si>
  <si>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</si>
  <si>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</si>
  <si>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2025021618</t>
  </si>
  <si>
    <t>Delegatura para Funciones Jurisdiccionales de la Superintendencia Financiera de Colombia</t>
  </si>
  <si>
    <t>Banco Davivienda S.A.</t>
  </si>
  <si>
    <t>Juan Carlos Baquero Romero C.C. 79.338.438</t>
  </si>
  <si>
    <t xml:space="preserve">No aplica </t>
  </si>
  <si>
    <t xml:space="preserve">El señor Juan Carlos Baquero Romero obtuvo a través del Banco Davivienda S.A. un crédito para compra de vehículo, el cual fue finalmente adquirido en el concesionario Marcali de Bogotá y se identifica con las placas JCX-181, el cual fue gravado con prenda a favor de la entidad bancaria.
Desde el momento de la compra del vehículo el señor Baquero Romero tomó la póliza Número 022727845 / 0 con la compañía ALLIANZ SEGUROS S.A. contando con vigencia desde el 10/08/2020 y posteriores renovaciones hasta el 31/08/2024. En todas estas pólizas el Banco Davivienda S.A. tenía la calidad de beneficiario.
Aun cuando el vehículo ya contaba con una póliza de seguro vigente, en el mes de mayo de 2023 sin aviso previo el Banco Davivienda S.A. tomó una nueva póliza con Seguros Bolívar S.A. para amparar el vehículo y cobró las primas respectivas en el extracto mensual del crédito, las cuales debió pagar el señor Baquero Romero so pena de incurrir en mora. Las primas cobradas ascienden a $4.859.710. </t>
  </si>
  <si>
    <t>Juan Carlos Baquero Romero</t>
  </si>
  <si>
    <t>022727845/0</t>
  </si>
  <si>
    <t>21 de febrero de 2025</t>
  </si>
  <si>
    <t>20 de febrero de 2025</t>
  </si>
  <si>
    <t>10 de marzo de 2025</t>
  </si>
  <si>
    <t>1.	FALTA DE LEGITIMACIÓN EN LA CAUSA POR PASIVA DE ALLIANZ SEGUROS S.A.
2.	PRIMAS DEBIDAMENTE DEVENGADAS POR LA COMPAÑÍA DE SEGUROS DEBIDO AL RIESGO ASUMIDO POR ELLA.  
3.	EL CONTRATO VÁLIDAMENTE CELEBRADO ES LEY PARA LAS PARTES. 
4.	GENÉRICA O INNOMINADA Y OTRAS.</t>
  </si>
  <si>
    <t>La contingencia se califica como REMOTA, toda vez que, la compañía carece de legitimación en la causa por pasiva y tampoco se dirigen pretensiones contra Allianz Seguros S.A. 
Lo primero que debe tomarse en consideración, es que la acción de protección al consumidor se inició de manera exclusiva en contra del Banco Davivienda S.A., por contratar una póliza de vehículo con Compañia de Seguros Bolivar S.A., pese a que el asegurado tenia un contrato de seguro vigente con Allianz Seguros S.A., el cual conocía la entidad financiera. Es por ello que se solicita a Banco Davivienda S.A. la devolución de las primas pagadas a través del crédito de vehículo por parte de Juan Carlos Baquero. 
Sin perjuicio de lo anterior, se advierte que la compañia aseguradora fue vinculada en virtud de la Póliza de Automóviles Individual Livianos Particulares No. 022727845/0, cuyo asegurado es  el señor Juan Carlos Baquero y que estuvo vigente desde el 10 de agosto de 2020 hasta el 31 de agosto de 2024 (de acuerdo con las pruebas que obran en el proceso), la cual contaba con una renovación automática hasta la cancelación total del crédito. Teniendo en cuenta que en este asunto no se alude la realización de un riesgo cubierto por la póliza en mención, no hay lugar a realizar un análisis de cobertura temporal y material.
Por otro lado, frente a la responsabilidad de pago de Allianz Seguros S.A., debe decirse que en este caso esta probado que el detrimento patrimonial sufrido por Juan Carlos Baquero, es consecuencia de una conducta exclusiva de Banco Davivienda S.A., quien en nombre del señor Baquero contrató una póliza de seguro con otra aseguradora, pese a que desde la suscripción del contrato de mutuo conocia de la existencia de la Póliza No. 022727845/0 la cual establecía en su condicionado que la misma podía ser revocada con autorización expresa del banco y tenía que ser renovada de manera automática hasta la cancelación total del crédito, circunstancias que no se presentaron. De lo anterior, se desprende la inexistencia de responsabilidad en cabeza de Allianz Seguros S.A., a quien  en este estado del proceso no se le reprocha incumplimiento alguno. Por lo anterior, la contingencia se califica como remota. 
Lo anterior sin perjuicio del carácter contingente del proceso.</t>
  </si>
  <si>
    <t xml:space="preserve">Como liquidación objetiva de las pretensiones no se establece suma alguna, en tanto no existe riesgo económico a cargo de Allianz Seguros S.A., teniendo en cuenta que se pretende la devolución de primas causadas en virtud de un contrato de seguro distinto al expedido por la compañía aseguradora.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</si>
</sst>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6" fontId="0" fillId="0" borderId="1" xfId="1" applyNumberFormat="1" applyFont="1" applyBorder="1" applyAlignment="1">
      <alignment horizontal="justify" vertical="top"/>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B1" zoomScaleNormal="100" workbookViewId="0">
      <selection activeCell="B12" sqref="B12:C14"/>
    </sheetView>
  </sheetViews>
  <sheetFormatPr baseColWidth="10" defaultColWidth="0" defaultRowHeight="14.4" x14ac:dyDescent="0.3"/>
  <cols>
    <col min="1" max="1" width="92.6640625" style="7" customWidth="1"/>
    <col min="2" max="2" width="63.88671875" style="7" customWidth="1"/>
    <col min="3" max="3" width="75.109375" style="7" customWidth="1"/>
    <col min="4" max="16384" width="11.44140625" style="2" hidden="1"/>
  </cols>
  <sheetData>
    <row r="1" spans="1:3" ht="28.5" customHeight="1" x14ac:dyDescent="0.3">
      <c r="A1" s="44" t="s">
        <v>29</v>
      </c>
      <c r="B1" s="44"/>
      <c r="C1" s="44"/>
    </row>
    <row r="2" spans="1:3" x14ac:dyDescent="0.3">
      <c r="A2" s="5" t="s">
        <v>121</v>
      </c>
      <c r="B2" s="47" t="s">
        <v>178</v>
      </c>
      <c r="C2" s="48"/>
    </row>
    <row r="3" spans="1:3" x14ac:dyDescent="0.3">
      <c r="A3" s="5" t="s">
        <v>110</v>
      </c>
      <c r="B3" s="45" t="s">
        <v>179</v>
      </c>
      <c r="C3" s="46"/>
    </row>
    <row r="4" spans="1:3" x14ac:dyDescent="0.3">
      <c r="A4" s="5" t="s">
        <v>122</v>
      </c>
      <c r="B4" s="45" t="s">
        <v>180</v>
      </c>
      <c r="C4" s="46"/>
    </row>
    <row r="5" spans="1:3" ht="14.4" customHeight="1" x14ac:dyDescent="0.3">
      <c r="A5" s="5" t="s">
        <v>123</v>
      </c>
      <c r="B5" s="45" t="s">
        <v>181</v>
      </c>
      <c r="C5" s="46"/>
    </row>
    <row r="6" spans="1:3" x14ac:dyDescent="0.3">
      <c r="A6" s="5" t="s">
        <v>124</v>
      </c>
      <c r="B6" s="49" t="s">
        <v>95</v>
      </c>
      <c r="C6" s="49"/>
    </row>
    <row r="7" spans="1:3" x14ac:dyDescent="0.3">
      <c r="A7" s="5" t="s">
        <v>125</v>
      </c>
      <c r="B7" s="45" t="s">
        <v>182</v>
      </c>
      <c r="C7" s="46"/>
    </row>
    <row r="8" spans="1:3" x14ac:dyDescent="0.3">
      <c r="A8" s="5" t="s">
        <v>126</v>
      </c>
      <c r="B8" s="42" t="s">
        <v>182</v>
      </c>
      <c r="C8" s="43"/>
    </row>
    <row r="9" spans="1:3" x14ac:dyDescent="0.3">
      <c r="A9" s="5" t="s">
        <v>127</v>
      </c>
      <c r="B9" s="42" t="s">
        <v>182</v>
      </c>
      <c r="C9" s="43"/>
    </row>
    <row r="10" spans="1:3" x14ac:dyDescent="0.3">
      <c r="A10" s="5" t="s">
        <v>128</v>
      </c>
      <c r="B10" s="42" t="s">
        <v>182</v>
      </c>
      <c r="C10" s="43"/>
    </row>
    <row r="11" spans="1:3" ht="23.25" customHeight="1" x14ac:dyDescent="0.3">
      <c r="A11" s="5" t="s">
        <v>16</v>
      </c>
      <c r="B11" s="42" t="s">
        <v>182</v>
      </c>
      <c r="C11" s="43"/>
    </row>
    <row r="12" spans="1:3" x14ac:dyDescent="0.3">
      <c r="A12" s="51" t="s">
        <v>137</v>
      </c>
      <c r="B12" s="52" t="s">
        <v>183</v>
      </c>
      <c r="C12" s="49"/>
    </row>
    <row r="13" spans="1:3" ht="30" customHeight="1" x14ac:dyDescent="0.3">
      <c r="A13" s="51"/>
      <c r="B13" s="49"/>
      <c r="C13" s="49"/>
    </row>
    <row r="14" spans="1:3" ht="73.5" customHeight="1" x14ac:dyDescent="0.3">
      <c r="A14" s="51"/>
      <c r="B14" s="49"/>
      <c r="C14" s="49"/>
    </row>
    <row r="15" spans="1:3" x14ac:dyDescent="0.3">
      <c r="A15" s="5" t="s">
        <v>129</v>
      </c>
      <c r="B15" s="56">
        <f>SUM(C17,C18,C20,C21,C23)</f>
        <v>4859710</v>
      </c>
      <c r="C15" s="57"/>
    </row>
    <row r="16" spans="1:3" ht="33.75" customHeight="1" x14ac:dyDescent="0.3">
      <c r="A16" s="58" t="s">
        <v>130</v>
      </c>
      <c r="B16" s="59" t="s">
        <v>35</v>
      </c>
      <c r="C16" s="59"/>
    </row>
    <row r="17" spans="1:3" ht="33.75" customHeight="1" x14ac:dyDescent="0.3">
      <c r="A17" s="58"/>
      <c r="B17" s="11" t="s">
        <v>36</v>
      </c>
      <c r="C17" s="39">
        <v>0</v>
      </c>
    </row>
    <row r="18" spans="1:3" ht="33.75" customHeight="1" x14ac:dyDescent="0.3">
      <c r="A18" s="58"/>
      <c r="B18" s="11" t="s">
        <v>37</v>
      </c>
      <c r="C18" s="39">
        <v>4859710</v>
      </c>
    </row>
    <row r="19" spans="1:3" x14ac:dyDescent="0.3">
      <c r="A19" s="58"/>
      <c r="B19" s="60" t="s">
        <v>38</v>
      </c>
      <c r="C19" s="61"/>
    </row>
    <row r="20" spans="1:3" x14ac:dyDescent="0.3">
      <c r="A20" s="58"/>
      <c r="B20" s="11"/>
      <c r="C20" s="6"/>
    </row>
    <row r="21" spans="1:3" x14ac:dyDescent="0.3">
      <c r="A21" s="58"/>
      <c r="B21" s="11"/>
      <c r="C21" s="6"/>
    </row>
    <row r="22" spans="1:3" x14ac:dyDescent="0.3">
      <c r="A22" s="58"/>
      <c r="B22" s="60" t="s">
        <v>92</v>
      </c>
      <c r="C22" s="61"/>
    </row>
    <row r="23" spans="1:3" x14ac:dyDescent="0.3">
      <c r="A23" s="58"/>
      <c r="B23" s="11"/>
      <c r="C23" s="16"/>
    </row>
    <row r="24" spans="1:3" x14ac:dyDescent="0.3">
      <c r="A24" s="5" t="s">
        <v>131</v>
      </c>
      <c r="B24" s="49" t="s">
        <v>184</v>
      </c>
      <c r="C24" s="49"/>
    </row>
    <row r="25" spans="1:3" x14ac:dyDescent="0.3">
      <c r="A25" s="5" t="s">
        <v>132</v>
      </c>
      <c r="B25" s="53">
        <v>79338438</v>
      </c>
      <c r="C25" s="49"/>
    </row>
    <row r="26" spans="1:3" x14ac:dyDescent="0.3">
      <c r="A26" s="5" t="s">
        <v>133</v>
      </c>
      <c r="B26" s="49" t="s">
        <v>185</v>
      </c>
      <c r="C26" s="49"/>
    </row>
    <row r="27" spans="1:3" x14ac:dyDescent="0.3">
      <c r="A27" s="5" t="s">
        <v>134</v>
      </c>
      <c r="B27" s="54" t="s">
        <v>186</v>
      </c>
      <c r="C27" s="55"/>
    </row>
    <row r="28" spans="1:3" x14ac:dyDescent="0.3">
      <c r="A28" s="5" t="s">
        <v>135</v>
      </c>
      <c r="B28" s="50" t="s">
        <v>187</v>
      </c>
      <c r="C28" s="50"/>
    </row>
    <row r="29" spans="1:3" x14ac:dyDescent="0.3">
      <c r="A29" s="5" t="s">
        <v>136</v>
      </c>
      <c r="B29" s="49" t="s">
        <v>188</v>
      </c>
      <c r="C29" s="49"/>
    </row>
    <row r="34" spans="4:4" x14ac:dyDescent="0.3">
      <c r="D34" s="2" t="str">
        <f t="shared" ref="D34:D35" si="0">UPPER(A34)</f>
        <v/>
      </c>
    </row>
    <row r="35" spans="4:4" x14ac:dyDescent="0.3">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B2" sqref="B2:C2"/>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25.8" x14ac:dyDescent="0.3">
      <c r="A1" s="62" t="s">
        <v>28</v>
      </c>
      <c r="B1" s="62"/>
      <c r="C1" s="62"/>
    </row>
    <row r="2" spans="1:3" x14ac:dyDescent="0.3">
      <c r="A2" s="13" t="s">
        <v>14</v>
      </c>
      <c r="B2" s="63" t="s">
        <v>138</v>
      </c>
      <c r="C2" s="64"/>
    </row>
    <row r="3" spans="1:3" x14ac:dyDescent="0.3">
      <c r="A3" s="5" t="s">
        <v>2</v>
      </c>
      <c r="B3" s="49" t="str">
        <f>'GENERALES NOTA 322'!B2:C2</f>
        <v>2025021618</v>
      </c>
      <c r="C3" s="49"/>
    </row>
    <row r="4" spans="1:3" x14ac:dyDescent="0.3">
      <c r="A4" s="5" t="s">
        <v>0</v>
      </c>
      <c r="B4" s="49" t="str">
        <f>'GENERALES NOTA 322'!B3:C3</f>
        <v>Delegatura para Funciones Jurisdiccionales de la Superintendencia Financiera de Colombia</v>
      </c>
      <c r="C4" s="49"/>
    </row>
    <row r="5" spans="1:3" x14ac:dyDescent="0.3">
      <c r="A5" s="5" t="s">
        <v>93</v>
      </c>
      <c r="B5" s="49" t="str">
        <f>'GENERALES NOTA 322'!B4:C4</f>
        <v>Banco Davivienda S.A.</v>
      </c>
      <c r="C5" s="49"/>
    </row>
    <row r="6" spans="1:3" x14ac:dyDescent="0.3">
      <c r="A6" s="5" t="s">
        <v>1</v>
      </c>
      <c r="B6" s="49" t="str">
        <f>'GENERALES NOTA 322'!B5:C5</f>
        <v>Juan Carlos Baquero Romero C.C. 79.338.438</v>
      </c>
      <c r="C6" s="49"/>
    </row>
    <row r="7" spans="1:3" x14ac:dyDescent="0.3">
      <c r="A7" s="5" t="s">
        <v>94</v>
      </c>
      <c r="B7" s="49" t="str">
        <f>'GENERALES NOTA 322'!B6:C6</f>
        <v>DEMANDA DIRECTA</v>
      </c>
      <c r="C7" s="49"/>
    </row>
    <row r="8" spans="1:3" x14ac:dyDescent="0.3">
      <c r="A8" s="13" t="s">
        <v>15</v>
      </c>
      <c r="B8" s="49"/>
      <c r="C8" s="49"/>
    </row>
    <row r="9" spans="1:3" x14ac:dyDescent="0.3">
      <c r="A9" s="13" t="s">
        <v>16</v>
      </c>
      <c r="B9" s="49"/>
      <c r="C9" s="49"/>
    </row>
    <row r="10" spans="1:3" x14ac:dyDescent="0.3">
      <c r="A10" s="13" t="s">
        <v>61</v>
      </c>
      <c r="B10" s="65"/>
      <c r="C10" s="66"/>
    </row>
    <row r="11" spans="1:3" x14ac:dyDescent="0.3">
      <c r="A11" s="13" t="s">
        <v>100</v>
      </c>
      <c r="B11" s="65"/>
      <c r="C11" s="64"/>
    </row>
    <row r="12" spans="1:3" x14ac:dyDescent="0.3">
      <c r="A12" s="13" t="s">
        <v>47</v>
      </c>
      <c r="B12" s="45"/>
      <c r="C12" s="46"/>
    </row>
    <row r="13" spans="1:3" x14ac:dyDescent="0.3">
      <c r="A13" s="13" t="s">
        <v>17</v>
      </c>
      <c r="B13" s="49"/>
      <c r="C13" s="49"/>
    </row>
    <row r="14" spans="1:3" x14ac:dyDescent="0.3">
      <c r="A14" s="13" t="s">
        <v>18</v>
      </c>
      <c r="B14" s="49"/>
      <c r="C14" s="49"/>
    </row>
    <row r="15" spans="1:3" x14ac:dyDescent="0.3">
      <c r="A15" s="13" t="s">
        <v>19</v>
      </c>
      <c r="B15" s="49"/>
      <c r="C15" s="49"/>
    </row>
    <row r="16" spans="1:3" x14ac:dyDescent="0.3">
      <c r="A16" s="67" t="s">
        <v>20</v>
      </c>
      <c r="B16" s="49"/>
      <c r="C16" s="49"/>
    </row>
    <row r="17" spans="1:3" x14ac:dyDescent="0.3">
      <c r="A17" s="68"/>
      <c r="B17" s="9" t="s">
        <v>27</v>
      </c>
      <c r="C17" s="10" t="s">
        <v>4</v>
      </c>
    </row>
    <row r="18" spans="1:3" x14ac:dyDescent="0.3">
      <c r="A18" s="68"/>
      <c r="B18" s="11"/>
      <c r="C18" s="11"/>
    </row>
    <row r="19" spans="1:3" x14ac:dyDescent="0.3">
      <c r="A19" s="68"/>
      <c r="B19" s="11"/>
      <c r="C19" s="11"/>
    </row>
    <row r="20" spans="1:3" x14ac:dyDescent="0.3">
      <c r="A20" s="68"/>
      <c r="B20" s="11"/>
      <c r="C20" s="11"/>
    </row>
    <row r="21" spans="1:3" x14ac:dyDescent="0.3">
      <c r="A21" s="13" t="s">
        <v>13</v>
      </c>
      <c r="B21" s="49"/>
      <c r="C21" s="49"/>
    </row>
    <row r="22" spans="1:3" x14ac:dyDescent="0.3">
      <c r="A22" s="13" t="s">
        <v>48</v>
      </c>
      <c r="B22" s="45"/>
      <c r="C22" s="46"/>
    </row>
    <row r="23" spans="1:3" x14ac:dyDescent="0.3">
      <c r="A23" s="13" t="s">
        <v>5</v>
      </c>
      <c r="B23" s="49"/>
      <c r="C23" s="49"/>
    </row>
    <row r="24" spans="1:3" x14ac:dyDescent="0.3">
      <c r="A24" s="13" t="s">
        <v>59</v>
      </c>
      <c r="B24" s="49"/>
      <c r="C24" s="49"/>
    </row>
    <row r="25" spans="1:3" x14ac:dyDescent="0.3">
      <c r="A25" s="13" t="s">
        <v>26</v>
      </c>
      <c r="B25" s="49"/>
      <c r="C25" s="49"/>
    </row>
    <row r="26" spans="1:3" x14ac:dyDescent="0.3">
      <c r="A26" s="12" t="s">
        <v>60</v>
      </c>
      <c r="B26" s="49"/>
      <c r="C26" s="49"/>
    </row>
    <row r="27" spans="1:3" x14ac:dyDescent="0.3">
      <c r="A27" s="69" t="s">
        <v>51</v>
      </c>
      <c r="B27" s="69"/>
      <c r="C27" s="69"/>
    </row>
    <row r="28" spans="1:3" ht="14.4" customHeight="1" x14ac:dyDescent="0.3">
      <c r="A28" s="70" t="s">
        <v>25</v>
      </c>
      <c r="B28" s="71"/>
      <c r="C28" s="28"/>
    </row>
    <row r="29" spans="1:3" ht="14.4" customHeight="1" x14ac:dyDescent="0.3">
      <c r="A29" s="72" t="s">
        <v>24</v>
      </c>
      <c r="B29" s="73"/>
      <c r="C29" s="28"/>
    </row>
    <row r="30" spans="1:3" ht="14.4" customHeight="1" x14ac:dyDescent="0.3">
      <c r="A30" s="72" t="s">
        <v>23</v>
      </c>
      <c r="B30" s="73"/>
      <c r="C30" s="29"/>
    </row>
    <row r="31" spans="1:3" ht="14.4" customHeight="1" x14ac:dyDescent="0.3">
      <c r="A31" s="72" t="s">
        <v>139</v>
      </c>
      <c r="B31" s="73"/>
      <c r="C31" s="28"/>
    </row>
    <row r="32" spans="1:3" x14ac:dyDescent="0.3">
      <c r="A32" s="72" t="s">
        <v>140</v>
      </c>
      <c r="B32" s="73"/>
      <c r="C32" s="28"/>
    </row>
    <row r="33" spans="1:3" ht="14.4" customHeight="1" x14ac:dyDescent="0.3">
      <c r="A33" s="72" t="s">
        <v>143</v>
      </c>
      <c r="B33" s="73"/>
      <c r="C33" s="28"/>
    </row>
    <row r="34" spans="1:3" ht="14.4" customHeight="1" x14ac:dyDescent="0.3">
      <c r="A34" s="72" t="s">
        <v>78</v>
      </c>
      <c r="B34" s="73"/>
      <c r="C34" s="30"/>
    </row>
    <row r="35" spans="1:3" x14ac:dyDescent="0.3">
      <c r="A35" s="70" t="s">
        <v>90</v>
      </c>
      <c r="B35" s="71"/>
      <c r="C35" s="31"/>
    </row>
    <row r="36" spans="1:3" x14ac:dyDescent="0.3">
      <c r="A36" s="75" t="s">
        <v>72</v>
      </c>
      <c r="B36" s="75"/>
      <c r="C36" s="75"/>
    </row>
    <row r="37" spans="1:3" x14ac:dyDescent="0.3">
      <c r="A37" s="74" t="s">
        <v>73</v>
      </c>
      <c r="B37" s="74"/>
      <c r="C37" s="11"/>
    </row>
    <row r="38" spans="1:3" x14ac:dyDescent="0.3">
      <c r="A38" s="74" t="s">
        <v>74</v>
      </c>
      <c r="B38" s="74"/>
      <c r="C38" s="11"/>
    </row>
    <row r="39" spans="1:3" x14ac:dyDescent="0.3">
      <c r="A39" s="74" t="s">
        <v>75</v>
      </c>
      <c r="B39" s="74"/>
      <c r="C39" s="11"/>
    </row>
    <row r="40" spans="1:3" x14ac:dyDescent="0.3">
      <c r="A40" s="74" t="s">
        <v>76</v>
      </c>
      <c r="B40" s="74"/>
      <c r="C40" s="11"/>
    </row>
    <row r="41" spans="1:3" x14ac:dyDescent="0.3">
      <c r="A41" s="74" t="s">
        <v>77</v>
      </c>
      <c r="B41" s="74"/>
      <c r="C41" s="11"/>
    </row>
    <row r="42" spans="1:3" x14ac:dyDescent="0.3">
      <c r="A42" s="74" t="s">
        <v>79</v>
      </c>
      <c r="B42" s="74"/>
      <c r="C42" s="11"/>
    </row>
    <row r="43" spans="1:3" x14ac:dyDescent="0.3">
      <c r="A43" s="74" t="s">
        <v>80</v>
      </c>
      <c r="B43" s="74"/>
      <c r="C43" s="11"/>
    </row>
    <row r="44" spans="1:3" x14ac:dyDescent="0.3">
      <c r="A44" s="74" t="s">
        <v>81</v>
      </c>
      <c r="B44" s="74"/>
      <c r="C44" s="11"/>
    </row>
    <row r="45" spans="1:3" x14ac:dyDescent="0.3">
      <c r="A45" s="74" t="s">
        <v>82</v>
      </c>
      <c r="B45" s="74"/>
      <c r="C45" s="11"/>
    </row>
    <row r="46" spans="1:3" x14ac:dyDescent="0.3">
      <c r="A46" s="74" t="s">
        <v>83</v>
      </c>
      <c r="B46" s="74"/>
      <c r="C46" s="11"/>
    </row>
    <row r="47" spans="1:3" x14ac:dyDescent="0.3">
      <c r="A47" s="74" t="s">
        <v>84</v>
      </c>
      <c r="B47" s="74"/>
      <c r="C47" s="11"/>
    </row>
    <row r="48" spans="1:3" x14ac:dyDescent="0.3">
      <c r="A48" s="74" t="s">
        <v>85</v>
      </c>
      <c r="B48" s="74"/>
      <c r="C48" s="11"/>
    </row>
    <row r="49" spans="1:3" x14ac:dyDescent="0.3">
      <c r="A49" s="74" t="s">
        <v>86</v>
      </c>
      <c r="B49" s="74"/>
      <c r="C49" s="11"/>
    </row>
    <row r="50" spans="1:3" x14ac:dyDescent="0.3">
      <c r="A50" s="74" t="s">
        <v>87</v>
      </c>
      <c r="B50" s="74"/>
      <c r="C50" s="11"/>
    </row>
    <row r="51" spans="1:3" x14ac:dyDescent="0.3">
      <c r="A51" s="74" t="s">
        <v>88</v>
      </c>
      <c r="B51" s="74"/>
      <c r="C51" s="11"/>
    </row>
    <row r="52" spans="1:3" x14ac:dyDescent="0.3">
      <c r="A52" s="74" t="s">
        <v>89</v>
      </c>
      <c r="B52" s="74"/>
      <c r="C52" s="11"/>
    </row>
    <row r="53" spans="1:3" x14ac:dyDescent="0.3">
      <c r="A53" s="76"/>
      <c r="B53" s="7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topLeftCell="B46"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62" t="s">
        <v>30</v>
      </c>
      <c r="B1" s="62"/>
      <c r="C1" s="62"/>
    </row>
    <row r="2" spans="1:6" x14ac:dyDescent="0.3">
      <c r="A2" s="20" t="s">
        <v>14</v>
      </c>
      <c r="B2" s="85" t="str">
        <f>'GENERALES NOTA 321'!B2:C2</f>
        <v>SINIESTRO   APL</v>
      </c>
      <c r="C2" s="86"/>
    </row>
    <row r="3" spans="1:6" x14ac:dyDescent="0.3">
      <c r="A3" s="21" t="s">
        <v>2</v>
      </c>
      <c r="B3" s="87" t="str">
        <f>'GENERALES NOTA 321'!B3:C3</f>
        <v>2025021618</v>
      </c>
      <c r="C3" s="87"/>
    </row>
    <row r="4" spans="1:6" x14ac:dyDescent="0.3">
      <c r="A4" s="21" t="s">
        <v>0</v>
      </c>
      <c r="B4" s="87" t="str">
        <f>'GENERALES NOTA 321'!B4:C4</f>
        <v>Delegatura para Funciones Jurisdiccionales de la Superintendencia Financiera de Colombia</v>
      </c>
      <c r="C4" s="87"/>
    </row>
    <row r="5" spans="1:6" x14ac:dyDescent="0.3">
      <c r="A5" s="21" t="s">
        <v>93</v>
      </c>
      <c r="B5" s="87" t="str">
        <f>'GENERALES NOTA 321'!B5:C5</f>
        <v>Banco Davivienda S.A.</v>
      </c>
      <c r="C5" s="87"/>
    </row>
    <row r="6" spans="1:6" ht="14.4" customHeight="1" x14ac:dyDescent="0.3">
      <c r="A6" s="21" t="s">
        <v>1</v>
      </c>
      <c r="B6" s="87" t="str">
        <f>'GENERALES NOTA 321'!B6:C6</f>
        <v>Juan Carlos Baquero Romero C.C. 79.338.438</v>
      </c>
      <c r="C6" s="87"/>
    </row>
    <row r="7" spans="1:6" x14ac:dyDescent="0.3">
      <c r="A7" s="21" t="s">
        <v>94</v>
      </c>
      <c r="B7" s="87" t="str">
        <f>'GENERALES NOTA 321'!B7:C7</f>
        <v>DEMANDA DIRECTA</v>
      </c>
      <c r="C7" s="87"/>
    </row>
    <row r="8" spans="1:6" ht="28.8" x14ac:dyDescent="0.3">
      <c r="A8" s="21" t="s">
        <v>33</v>
      </c>
      <c r="B8" s="81">
        <f>'GENERALES NOTA 322'!B15:C15</f>
        <v>4859710</v>
      </c>
      <c r="C8" s="82"/>
    </row>
    <row r="9" spans="1:6" x14ac:dyDescent="0.3">
      <c r="A9" s="88" t="s">
        <v>34</v>
      </c>
      <c r="B9" s="89" t="s">
        <v>35</v>
      </c>
      <c r="C9" s="90"/>
    </row>
    <row r="10" spans="1:6" x14ac:dyDescent="0.3">
      <c r="A10" s="88"/>
      <c r="B10" s="22" t="s">
        <v>36</v>
      </c>
      <c r="C10" s="41">
        <v>0</v>
      </c>
    </row>
    <row r="11" spans="1:6" x14ac:dyDescent="0.3">
      <c r="A11" s="88"/>
      <c r="B11" s="22" t="s">
        <v>37</v>
      </c>
      <c r="C11" s="19">
        <f>'GENERALES NOTA 322'!C18</f>
        <v>4859710</v>
      </c>
    </row>
    <row r="12" spans="1:6" x14ac:dyDescent="0.3">
      <c r="A12" s="88"/>
      <c r="B12" s="89"/>
      <c r="C12" s="90"/>
    </row>
    <row r="13" spans="1:6" x14ac:dyDescent="0.3">
      <c r="A13" s="88"/>
      <c r="B13" s="22" t="s">
        <v>96</v>
      </c>
      <c r="C13" s="40">
        <v>0</v>
      </c>
    </row>
    <row r="14" spans="1:6" x14ac:dyDescent="0.3">
      <c r="A14" s="88"/>
      <c r="B14" s="22" t="s">
        <v>97</v>
      </c>
      <c r="C14" s="40">
        <v>0</v>
      </c>
      <c r="E14" t="s">
        <v>46</v>
      </c>
      <c r="F14" s="17">
        <v>0.7</v>
      </c>
    </row>
    <row r="15" spans="1:6" x14ac:dyDescent="0.3">
      <c r="A15" s="23" t="s">
        <v>31</v>
      </c>
      <c r="B15" s="85" t="s">
        <v>44</v>
      </c>
      <c r="C15" s="86"/>
    </row>
    <row r="16" spans="1:6" ht="89.25" customHeight="1" x14ac:dyDescent="0.3">
      <c r="A16" s="21" t="s">
        <v>32</v>
      </c>
      <c r="B16" s="83" t="s">
        <v>190</v>
      </c>
      <c r="C16" s="84"/>
    </row>
    <row r="17" spans="1:3" ht="28.5" customHeight="1" x14ac:dyDescent="0.3">
      <c r="A17" s="14" t="s">
        <v>39</v>
      </c>
      <c r="B17" s="91">
        <f>((C19+C20+C22+C23)-C26)*C25*C27</f>
        <v>0</v>
      </c>
      <c r="C17" s="91"/>
    </row>
    <row r="18" spans="1:3" x14ac:dyDescent="0.3">
      <c r="A18" s="23" t="s">
        <v>40</v>
      </c>
      <c r="B18" s="95" t="s">
        <v>35</v>
      </c>
      <c r="C18" s="96"/>
    </row>
    <row r="19" spans="1:3" x14ac:dyDescent="0.3">
      <c r="A19" s="93"/>
      <c r="B19" s="22" t="s">
        <v>36</v>
      </c>
      <c r="C19" s="41">
        <v>0</v>
      </c>
    </row>
    <row r="20" spans="1:3" x14ac:dyDescent="0.3">
      <c r="A20" s="94"/>
      <c r="B20" s="22" t="s">
        <v>37</v>
      </c>
      <c r="C20" s="41">
        <v>0</v>
      </c>
    </row>
    <row r="21" spans="1:3" x14ac:dyDescent="0.3">
      <c r="A21" s="94"/>
      <c r="B21" s="89" t="s">
        <v>38</v>
      </c>
      <c r="C21" s="90"/>
    </row>
    <row r="22" spans="1:3" x14ac:dyDescent="0.3">
      <c r="A22" s="94"/>
      <c r="B22" s="22" t="s">
        <v>96</v>
      </c>
      <c r="C22" s="19">
        <v>0</v>
      </c>
    </row>
    <row r="23" spans="1:3" ht="28.8" x14ac:dyDescent="0.3">
      <c r="A23" s="94"/>
      <c r="B23" s="22" t="s">
        <v>98</v>
      </c>
      <c r="C23" s="19">
        <v>0</v>
      </c>
    </row>
    <row r="24" spans="1:3" x14ac:dyDescent="0.3">
      <c r="A24" s="94"/>
      <c r="B24" s="89" t="s">
        <v>99</v>
      </c>
      <c r="C24" s="90"/>
    </row>
    <row r="25" spans="1:3" x14ac:dyDescent="0.3">
      <c r="A25" s="24"/>
      <c r="B25" s="22" t="s">
        <v>103</v>
      </c>
      <c r="C25" s="25">
        <v>1</v>
      </c>
    </row>
    <row r="26" spans="1:3" x14ac:dyDescent="0.3">
      <c r="A26" s="26"/>
      <c r="B26" s="22" t="s">
        <v>100</v>
      </c>
      <c r="C26" s="27">
        <v>0</v>
      </c>
    </row>
    <row r="27" spans="1:3" x14ac:dyDescent="0.3">
      <c r="A27" s="26"/>
      <c r="B27" s="22" t="s">
        <v>112</v>
      </c>
      <c r="C27" s="25">
        <v>1</v>
      </c>
    </row>
    <row r="28" spans="1:3" x14ac:dyDescent="0.3">
      <c r="A28" s="18" t="s">
        <v>91</v>
      </c>
      <c r="B28" s="91">
        <f>IFERROR(B17*(VLOOKUP(B15,Hoja2!$G$1:$H$6,2,0)),16666)</f>
        <v>16666</v>
      </c>
      <c r="C28" s="91"/>
    </row>
    <row r="29" spans="1:3" ht="103.5" customHeight="1" x14ac:dyDescent="0.3">
      <c r="A29" s="21" t="s">
        <v>41</v>
      </c>
      <c r="B29" s="92" t="s">
        <v>191</v>
      </c>
      <c r="C29" s="87"/>
    </row>
    <row r="30" spans="1:3" ht="132" customHeight="1" x14ac:dyDescent="0.3">
      <c r="A30" s="21" t="s">
        <v>42</v>
      </c>
      <c r="B30" s="77" t="s">
        <v>189</v>
      </c>
      <c r="C30" s="78"/>
    </row>
    <row r="32" spans="1:3" x14ac:dyDescent="0.3">
      <c r="A32" s="26"/>
      <c r="B32" s="26"/>
      <c r="C32" s="26"/>
    </row>
    <row r="33" spans="1:3" ht="25.8" x14ac:dyDescent="0.3">
      <c r="A33" s="79" t="s">
        <v>172</v>
      </c>
      <c r="B33" s="79"/>
      <c r="C33" s="79"/>
    </row>
    <row r="34" spans="1:3" x14ac:dyDescent="0.3">
      <c r="A34" s="80" t="s">
        <v>175</v>
      </c>
      <c r="B34" s="80"/>
      <c r="C34" s="80"/>
    </row>
    <row r="35" spans="1:3" x14ac:dyDescent="0.3">
      <c r="A35" s="34" t="s">
        <v>154</v>
      </c>
      <c r="B35" s="34" t="s">
        <v>173</v>
      </c>
      <c r="C35" s="35" t="s">
        <v>174</v>
      </c>
    </row>
    <row r="36" spans="1:3" ht="26.4" x14ac:dyDescent="0.3">
      <c r="A36" s="36" t="s">
        <v>162</v>
      </c>
      <c r="B36" s="37" t="s">
        <v>22</v>
      </c>
      <c r="C36" s="36" t="s">
        <v>176</v>
      </c>
    </row>
    <row r="37" spans="1:3" ht="66" x14ac:dyDescent="0.3">
      <c r="A37" s="36" t="s">
        <v>163</v>
      </c>
      <c r="B37" s="37" t="s">
        <v>22</v>
      </c>
      <c r="C37" s="36" t="s">
        <v>155</v>
      </c>
    </row>
    <row r="38" spans="1:3" ht="39.6" x14ac:dyDescent="0.3">
      <c r="A38" s="36" t="s">
        <v>164</v>
      </c>
      <c r="B38" s="37" t="s">
        <v>22</v>
      </c>
      <c r="C38" s="36" t="s">
        <v>177</v>
      </c>
    </row>
    <row r="39" spans="1:3" ht="26.4" x14ac:dyDescent="0.3">
      <c r="A39" s="36" t="s">
        <v>165</v>
      </c>
      <c r="B39" s="37" t="s">
        <v>22</v>
      </c>
      <c r="C39" s="36" t="s">
        <v>156</v>
      </c>
    </row>
    <row r="40" spans="1:3" x14ac:dyDescent="0.3">
      <c r="A40" s="36" t="s">
        <v>166</v>
      </c>
      <c r="B40" s="37" t="s">
        <v>22</v>
      </c>
      <c r="C40" s="38"/>
    </row>
    <row r="41" spans="1:3" ht="26.4" x14ac:dyDescent="0.3">
      <c r="A41" s="36" t="s">
        <v>167</v>
      </c>
      <c r="B41" s="37" t="s">
        <v>22</v>
      </c>
      <c r="C41" s="36" t="s">
        <v>157</v>
      </c>
    </row>
    <row r="42" spans="1:3" ht="26.4" x14ac:dyDescent="0.3">
      <c r="A42" s="36" t="s">
        <v>168</v>
      </c>
      <c r="B42" s="37" t="s">
        <v>22</v>
      </c>
      <c r="C42" s="36" t="s">
        <v>158</v>
      </c>
    </row>
    <row r="43" spans="1:3" x14ac:dyDescent="0.3">
      <c r="A43" s="36" t="s">
        <v>169</v>
      </c>
      <c r="B43" s="37" t="s">
        <v>22</v>
      </c>
      <c r="C43" s="38" t="s">
        <v>159</v>
      </c>
    </row>
    <row r="44" spans="1:3" ht="26.4" x14ac:dyDescent="0.3">
      <c r="A44" s="36" t="s">
        <v>170</v>
      </c>
      <c r="B44" s="37" t="s">
        <v>22</v>
      </c>
      <c r="C44" s="38" t="s">
        <v>160</v>
      </c>
    </row>
    <row r="45" spans="1:3" ht="26.4" x14ac:dyDescent="0.3">
      <c r="A45" s="36" t="s">
        <v>171</v>
      </c>
      <c r="B45" s="37" t="s">
        <v>22</v>
      </c>
      <c r="C45" s="38" t="s">
        <v>161</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4.4" x14ac:dyDescent="0.3"/>
  <cols>
    <col min="1" max="1" width="62.33203125" customWidth="1"/>
    <col min="2" max="3" width="69.33203125" customWidth="1"/>
    <col min="4" max="16384" width="10.88671875" hidden="1"/>
  </cols>
  <sheetData>
    <row r="1" spans="1:3" ht="25.8" x14ac:dyDescent="0.3">
      <c r="A1" s="62" t="s">
        <v>43</v>
      </c>
      <c r="B1" s="62"/>
      <c r="C1" s="62"/>
    </row>
    <row r="2" spans="1:3" ht="17.100000000000001" customHeight="1" x14ac:dyDescent="0.3">
      <c r="A2" s="32" t="s">
        <v>14</v>
      </c>
      <c r="B2" s="65" t="str">
        <f>'[2]AUTOS NOTA 321'!B2:C2</f>
        <v xml:space="preserve">SINIESTRO   LEGIS </v>
      </c>
      <c r="C2" s="64"/>
    </row>
    <row r="3" spans="1:3" ht="15.9" customHeight="1" x14ac:dyDescent="0.3">
      <c r="A3" s="5" t="s">
        <v>121</v>
      </c>
      <c r="B3" s="49" t="str">
        <f>'GENERALES NOTA 322'!B2:C2</f>
        <v>2025021618</v>
      </c>
      <c r="C3" s="49"/>
    </row>
    <row r="4" spans="1:3" x14ac:dyDescent="0.3">
      <c r="A4" s="5" t="s">
        <v>110</v>
      </c>
      <c r="B4" s="49" t="str">
        <f>'GENERALES NOTA 322'!B3:C3</f>
        <v>Delegatura para Funciones Jurisdiccionales de la Superintendencia Financiera de Colombia</v>
      </c>
      <c r="C4" s="49"/>
    </row>
    <row r="5" spans="1:3" ht="29.1" customHeight="1" x14ac:dyDescent="0.3">
      <c r="A5" s="5" t="s">
        <v>122</v>
      </c>
      <c r="B5" s="49" t="str">
        <f>'GENERALES NOTA 322'!B4:C4</f>
        <v>Banco Davivienda S.A.</v>
      </c>
      <c r="C5" s="49"/>
    </row>
    <row r="6" spans="1:3" x14ac:dyDescent="0.3">
      <c r="A6" s="5" t="s">
        <v>123</v>
      </c>
      <c r="B6" s="49" t="str">
        <f>'GENERALES NOTA 322'!B5:C5</f>
        <v>Juan Carlos Baquero Romero C.C. 79.338.438</v>
      </c>
      <c r="C6" s="49"/>
    </row>
    <row r="7" spans="1:3" ht="43.5" customHeight="1" x14ac:dyDescent="0.3">
      <c r="A7" s="5" t="s">
        <v>124</v>
      </c>
      <c r="B7" s="49" t="str">
        <f>'GENERALES NOTA 322'!B6:C6</f>
        <v>DEMANDA DIRECTA</v>
      </c>
      <c r="C7" s="49"/>
    </row>
    <row r="8" spans="1:3" x14ac:dyDescent="0.3">
      <c r="A8" s="5" t="s">
        <v>101</v>
      </c>
      <c r="B8" s="49" t="s">
        <v>104</v>
      </c>
      <c r="C8" s="49"/>
    </row>
    <row r="9" spans="1:3" x14ac:dyDescent="0.3">
      <c r="A9" s="15" t="s">
        <v>40</v>
      </c>
      <c r="B9" s="97"/>
      <c r="C9" s="97"/>
    </row>
    <row r="10" spans="1:3" x14ac:dyDescent="0.3">
      <c r="A10" s="15" t="s">
        <v>144</v>
      </c>
      <c r="B10" s="49"/>
      <c r="C10" s="49"/>
    </row>
    <row r="11" spans="1:3" x14ac:dyDescent="0.3">
      <c r="A11" s="15" t="s">
        <v>143</v>
      </c>
      <c r="B11" s="98"/>
      <c r="C11" s="76"/>
    </row>
    <row r="12" spans="1:3" ht="28.8" x14ac:dyDescent="0.3">
      <c r="A12" s="5" t="s">
        <v>145</v>
      </c>
      <c r="B12" s="49"/>
      <c r="C12" s="49"/>
    </row>
    <row r="13" spans="1:3" ht="28.8" x14ac:dyDescent="0.3">
      <c r="A13" s="5" t="s">
        <v>146</v>
      </c>
      <c r="B13" s="49"/>
      <c r="C13" s="49"/>
    </row>
    <row r="14" spans="1:3" x14ac:dyDescent="0.3">
      <c r="A14" s="5" t="s">
        <v>147</v>
      </c>
      <c r="B14" s="65"/>
      <c r="C14" s="64"/>
    </row>
    <row r="15" spans="1:3" x14ac:dyDescent="0.3">
      <c r="A15" s="15" t="s">
        <v>148</v>
      </c>
      <c r="B15" s="49"/>
      <c r="C15" s="49"/>
    </row>
    <row r="16" spans="1:3" ht="100.5" customHeight="1" x14ac:dyDescent="0.3">
      <c r="A16" s="11" t="s">
        <v>149</v>
      </c>
      <c r="B16" s="76"/>
      <c r="C16" s="76"/>
    </row>
    <row r="17" ht="36.6" customHeight="1" x14ac:dyDescent="0.3"/>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18" x14ac:dyDescent="0.3">
      <c r="A1" s="102" t="s">
        <v>119</v>
      </c>
      <c r="B1" s="102"/>
      <c r="C1" s="102"/>
    </row>
    <row r="2" spans="1:3" x14ac:dyDescent="0.3">
      <c r="A2" s="32" t="s">
        <v>14</v>
      </c>
      <c r="B2" s="65" t="str">
        <f>'[2]AUTOS NOTA 321'!B2:C2</f>
        <v xml:space="preserve">SINIESTRO   LEGIS </v>
      </c>
      <c r="C2" s="64"/>
    </row>
    <row r="3" spans="1:3" ht="23.4" customHeight="1" x14ac:dyDescent="0.3">
      <c r="A3" s="5" t="s">
        <v>2</v>
      </c>
      <c r="B3" s="49" t="str">
        <f>'GENERALES NOTA 322'!B2:C2</f>
        <v>2025021618</v>
      </c>
      <c r="C3" s="49"/>
    </row>
    <row r="4" spans="1:3" x14ac:dyDescent="0.3">
      <c r="A4" s="5" t="s">
        <v>0</v>
      </c>
      <c r="B4" s="49" t="str">
        <f>'GENERALES NOTA 322'!B3:C3</f>
        <v>Delegatura para Funciones Jurisdiccionales de la Superintendencia Financiera de Colombia</v>
      </c>
      <c r="C4" s="49"/>
    </row>
    <row r="5" spans="1:3" x14ac:dyDescent="0.3">
      <c r="A5" s="5" t="s">
        <v>93</v>
      </c>
      <c r="B5" s="49" t="str">
        <f>'GENERALES NOTA 322'!B4:C4</f>
        <v>Banco Davivienda S.A.</v>
      </c>
      <c r="C5" s="49"/>
    </row>
    <row r="6" spans="1:3" x14ac:dyDescent="0.3">
      <c r="A6" s="5" t="s">
        <v>1</v>
      </c>
      <c r="B6" s="49" t="str">
        <f>'GENERALES NOTA 322'!B5:C5</f>
        <v>Juan Carlos Baquero Romero C.C. 79.338.438</v>
      </c>
      <c r="C6" s="49"/>
    </row>
    <row r="7" spans="1:3" x14ac:dyDescent="0.3">
      <c r="A7" s="5" t="s">
        <v>94</v>
      </c>
      <c r="B7" s="49" t="str">
        <f>'GENERALES NOTA 322'!B6:C6</f>
        <v>DEMANDA DIRECTA</v>
      </c>
      <c r="C7" s="49"/>
    </row>
    <row r="8" spans="1:3" x14ac:dyDescent="0.3">
      <c r="A8" s="5" t="s">
        <v>101</v>
      </c>
      <c r="B8" s="49" t="str">
        <f>'GENERALES NOTA 325'!B8:C8</f>
        <v>PROBABLE GENERALES</v>
      </c>
      <c r="C8" s="49"/>
    </row>
    <row r="9" spans="1:3" x14ac:dyDescent="0.3">
      <c r="A9" s="15" t="s">
        <v>40</v>
      </c>
      <c r="B9" s="99">
        <f>'GENERALES  NOTA 324 -478'!B17:C17</f>
        <v>0</v>
      </c>
      <c r="C9" s="99"/>
    </row>
    <row r="10" spans="1:3" x14ac:dyDescent="0.3">
      <c r="A10" s="5" t="s">
        <v>113</v>
      </c>
      <c r="B10" s="100">
        <v>25000000</v>
      </c>
      <c r="C10" s="100"/>
    </row>
    <row r="11" spans="1:3" ht="41.1" customHeight="1" x14ac:dyDescent="0.3">
      <c r="A11" s="5" t="s">
        <v>153</v>
      </c>
      <c r="B11" s="49"/>
      <c r="C11" s="49"/>
    </row>
    <row r="12" spans="1:3" ht="41.1" hidden="1" customHeight="1" x14ac:dyDescent="0.3">
      <c r="A12" s="5" t="s">
        <v>116</v>
      </c>
      <c r="B12" s="49"/>
      <c r="C12" s="49"/>
    </row>
    <row r="13" spans="1:3" ht="18.75" customHeight="1" x14ac:dyDescent="0.3">
      <c r="A13" s="5" t="s">
        <v>117</v>
      </c>
      <c r="B13" s="101"/>
      <c r="C13" s="101"/>
    </row>
    <row r="14" spans="1:3" x14ac:dyDescent="0.3">
      <c r="A14" s="5" t="s">
        <v>118</v>
      </c>
      <c r="B14" s="49"/>
      <c r="C14" s="49"/>
    </row>
    <row r="20" spans="4:8" x14ac:dyDescent="0.3">
      <c r="D20" t="str">
        <f t="shared" ref="D20:H20" si="0">UPPER(D18)</f>
        <v/>
      </c>
      <c r="E20" t="str">
        <f t="shared" si="0"/>
        <v/>
      </c>
      <c r="F20" t="str">
        <f t="shared" si="0"/>
        <v/>
      </c>
      <c r="G20" t="str">
        <f t="shared" si="0"/>
        <v/>
      </c>
      <c r="H20" t="str">
        <f t="shared" si="0"/>
        <v/>
      </c>
    </row>
    <row r="21" spans="4:8" x14ac:dyDescent="0.3">
      <c r="D21" t="str">
        <f t="shared" ref="D21:H21" si="1">UPPER(D19)</f>
        <v/>
      </c>
      <c r="E21" t="str">
        <f t="shared" si="1"/>
        <v/>
      </c>
      <c r="F21" t="str">
        <f t="shared" si="1"/>
        <v/>
      </c>
      <c r="G21" t="str">
        <f t="shared" si="1"/>
        <v/>
      </c>
      <c r="H21" t="str">
        <f t="shared" si="1"/>
        <v/>
      </c>
    </row>
    <row r="22" spans="4:8" x14ac:dyDescent="0.3">
      <c r="D22" t="str">
        <f t="shared" ref="D22:H22" si="2">UPPER(D20)</f>
        <v/>
      </c>
      <c r="E22" t="str">
        <f t="shared" si="2"/>
        <v/>
      </c>
      <c r="F22" t="str">
        <f t="shared" si="2"/>
        <v/>
      </c>
      <c r="G22" t="str">
        <f t="shared" si="2"/>
        <v/>
      </c>
      <c r="H22" t="str">
        <f t="shared" si="2"/>
        <v/>
      </c>
    </row>
    <row r="23" spans="4:8" x14ac:dyDescent="0.3">
      <c r="D23" t="str">
        <f>UPPER(D21)</f>
        <v/>
      </c>
      <c r="E23" t="str">
        <f t="shared" ref="E23:H23" si="3">UPPER(E21)</f>
        <v/>
      </c>
      <c r="F23" t="str">
        <f t="shared" si="3"/>
        <v/>
      </c>
      <c r="G23" t="str">
        <f t="shared" si="3"/>
        <v/>
      </c>
      <c r="H23" t="str">
        <f t="shared" si="3"/>
        <v/>
      </c>
    </row>
    <row r="24" spans="4:8" x14ac:dyDescent="0.3">
      <c r="D24" t="str">
        <f t="shared" ref="D24:H24" si="4">UPPER(D22)</f>
        <v/>
      </c>
      <c r="E24" t="str">
        <f t="shared" si="4"/>
        <v/>
      </c>
      <c r="F24" t="str">
        <f t="shared" si="4"/>
        <v/>
      </c>
      <c r="G24" t="str">
        <f t="shared" si="4"/>
        <v/>
      </c>
      <c r="H24" t="str">
        <f t="shared" si="4"/>
        <v/>
      </c>
    </row>
    <row r="25" spans="4:8" x14ac:dyDescent="0.3">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3" ht="18" x14ac:dyDescent="0.3">
      <c r="A1" s="102" t="s">
        <v>120</v>
      </c>
      <c r="B1" s="102"/>
      <c r="C1" s="102"/>
    </row>
    <row r="2" spans="1:3" ht="14.1" customHeight="1" x14ac:dyDescent="0.3">
      <c r="A2" s="13" t="s">
        <v>14</v>
      </c>
      <c r="B2" s="65" t="str">
        <f>'[2]AUTOS NOTA 321'!B2:C2</f>
        <v xml:space="preserve">SINIESTRO   LEGIS </v>
      </c>
      <c r="C2" s="64"/>
    </row>
    <row r="3" spans="1:3" x14ac:dyDescent="0.3">
      <c r="A3" s="5" t="s">
        <v>2</v>
      </c>
      <c r="B3" s="49" t="str">
        <f>'GENERALES NOTA 322'!B2:C2</f>
        <v>2025021618</v>
      </c>
      <c r="C3" s="49"/>
    </row>
    <row r="4" spans="1:3" x14ac:dyDescent="0.3">
      <c r="A4" s="5" t="s">
        <v>0</v>
      </c>
      <c r="B4" s="49" t="str">
        <f>'GENERALES NOTA 322'!B3:C3</f>
        <v>Delegatura para Funciones Jurisdiccionales de la Superintendencia Financiera de Colombia</v>
      </c>
      <c r="C4" s="49"/>
    </row>
    <row r="5" spans="1:3" x14ac:dyDescent="0.3">
      <c r="A5" s="5" t="s">
        <v>93</v>
      </c>
      <c r="B5" s="49" t="str">
        <f>'GENERALES NOTA 322'!B4:C4</f>
        <v>Banco Davivienda S.A.</v>
      </c>
      <c r="C5" s="49"/>
    </row>
    <row r="6" spans="1:3" x14ac:dyDescent="0.3">
      <c r="A6" s="5" t="s">
        <v>1</v>
      </c>
      <c r="B6" s="49" t="str">
        <f>'GENERALES NOTA 322'!B5:C5</f>
        <v>Juan Carlos Baquero Romero C.C. 79.338.438</v>
      </c>
      <c r="C6" s="49"/>
    </row>
    <row r="7" spans="1:3" x14ac:dyDescent="0.3">
      <c r="A7" s="5" t="s">
        <v>94</v>
      </c>
      <c r="B7" s="49" t="str">
        <f>'GENERALES NOTA 322'!B6:C6</f>
        <v>DEMANDA DIRECTA</v>
      </c>
      <c r="C7" s="49"/>
    </row>
    <row r="8" spans="1:3" x14ac:dyDescent="0.3">
      <c r="A8" s="5" t="s">
        <v>114</v>
      </c>
      <c r="B8" s="49" t="str">
        <f>'GENERALES NOTA 325'!B8:C8</f>
        <v>PROBABLE GENERALES</v>
      </c>
      <c r="C8" s="49"/>
    </row>
    <row r="9" spans="1:3" ht="24" customHeight="1" x14ac:dyDescent="0.3">
      <c r="A9" s="5" t="s">
        <v>115</v>
      </c>
      <c r="B9" s="49"/>
      <c r="C9" s="49"/>
    </row>
    <row r="10" spans="1:3" ht="88.5" customHeight="1" x14ac:dyDescent="0.3">
      <c r="A10" s="5" t="s">
        <v>150</v>
      </c>
      <c r="B10" s="49"/>
      <c r="C10" s="49"/>
    </row>
    <row r="11" spans="1:3" ht="43.5" customHeight="1" x14ac:dyDescent="0.3">
      <c r="A11" s="105"/>
      <c r="B11" s="105"/>
      <c r="C11" s="105"/>
    </row>
    <row r="12" spans="1:3" hidden="1" x14ac:dyDescent="0.3">
      <c r="A12" s="106"/>
      <c r="B12" s="106"/>
      <c r="C12" s="106"/>
    </row>
    <row r="13" spans="1:3" ht="18" x14ac:dyDescent="0.3">
      <c r="A13" s="102" t="s">
        <v>151</v>
      </c>
      <c r="B13" s="102"/>
      <c r="C13" s="102"/>
    </row>
    <row r="14" spans="1:3" x14ac:dyDescent="0.3">
      <c r="A14" s="23" t="s">
        <v>31</v>
      </c>
      <c r="B14" s="85" t="s">
        <v>44</v>
      </c>
      <c r="C14" s="86"/>
    </row>
    <row r="15" spans="1:3" ht="28.8" x14ac:dyDescent="0.3">
      <c r="A15" s="21" t="s">
        <v>32</v>
      </c>
      <c r="B15" s="83"/>
      <c r="C15" s="84"/>
    </row>
    <row r="16" spans="1:3" ht="28.8" x14ac:dyDescent="0.3">
      <c r="A16" s="14" t="s">
        <v>39</v>
      </c>
      <c r="B16" s="91">
        <f>((C18+C19+C21+C22)-C25)*C24*C26</f>
        <v>100000000</v>
      </c>
      <c r="C16" s="91"/>
    </row>
    <row r="17" spans="1:3" x14ac:dyDescent="0.3">
      <c r="A17" s="23" t="s">
        <v>40</v>
      </c>
      <c r="B17" s="95" t="s">
        <v>35</v>
      </c>
      <c r="C17" s="96"/>
    </row>
    <row r="18" spans="1:3" x14ac:dyDescent="0.3">
      <c r="A18" s="93"/>
      <c r="B18" s="22" t="s">
        <v>36</v>
      </c>
      <c r="C18" s="19">
        <v>100000000</v>
      </c>
    </row>
    <row r="19" spans="1:3" x14ac:dyDescent="0.3">
      <c r="A19" s="94"/>
      <c r="B19" s="22" t="s">
        <v>37</v>
      </c>
      <c r="C19" s="19">
        <v>0</v>
      </c>
    </row>
    <row r="20" spans="1:3" x14ac:dyDescent="0.3">
      <c r="A20" s="94"/>
      <c r="B20" s="89" t="s">
        <v>38</v>
      </c>
      <c r="C20" s="90"/>
    </row>
    <row r="21" spans="1:3" x14ac:dyDescent="0.3">
      <c r="A21" s="94"/>
      <c r="B21" s="22" t="s">
        <v>96</v>
      </c>
      <c r="C21" s="19">
        <v>0</v>
      </c>
    </row>
    <row r="22" spans="1:3" ht="28.8" x14ac:dyDescent="0.3">
      <c r="A22" s="94"/>
      <c r="B22" s="22" t="s">
        <v>98</v>
      </c>
      <c r="C22" s="19">
        <v>0</v>
      </c>
    </row>
    <row r="23" spans="1:3" x14ac:dyDescent="0.3">
      <c r="A23" s="94"/>
      <c r="B23" s="89" t="s">
        <v>99</v>
      </c>
      <c r="C23" s="90"/>
    </row>
    <row r="24" spans="1:3" x14ac:dyDescent="0.3">
      <c r="A24" s="24"/>
      <c r="B24" s="22" t="s">
        <v>103</v>
      </c>
      <c r="C24" s="25">
        <v>1</v>
      </c>
    </row>
    <row r="25" spans="1:3" x14ac:dyDescent="0.3">
      <c r="A25" s="26"/>
      <c r="B25" s="22" t="s">
        <v>100</v>
      </c>
      <c r="C25" s="27">
        <v>0</v>
      </c>
    </row>
    <row r="26" spans="1:3" x14ac:dyDescent="0.3">
      <c r="A26" s="26"/>
      <c r="B26" s="22" t="s">
        <v>112</v>
      </c>
      <c r="C26" s="25">
        <v>1</v>
      </c>
    </row>
    <row r="27" spans="1:3" x14ac:dyDescent="0.3">
      <c r="A27" s="18" t="s">
        <v>91</v>
      </c>
      <c r="B27" s="91">
        <f>IFERROR(B16*(VLOOKUP(B14,Hoja2!$G$1:$H$6,2,0)),16666)</f>
        <v>16666</v>
      </c>
      <c r="C27" s="91"/>
    </row>
    <row r="28" spans="1:3" ht="95.25" customHeight="1" x14ac:dyDescent="0.3">
      <c r="A28" s="33" t="s">
        <v>152</v>
      </c>
      <c r="B28" s="103"/>
      <c r="C28" s="104"/>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102</v>
      </c>
    </row>
    <row r="2" spans="1:1" x14ac:dyDescent="0.3">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546875" defaultRowHeight="14.4" x14ac:dyDescent="0.3"/>
  <cols>
    <col min="4" max="4" width="20.109375" bestFit="1" customWidth="1"/>
    <col min="5" max="5" width="42.88671875" bestFit="1" customWidth="1"/>
    <col min="7" max="7" width="33.33203125" customWidth="1"/>
    <col min="14" max="14" width="20.6640625" customWidth="1"/>
  </cols>
  <sheetData>
    <row r="1" spans="1:14" x14ac:dyDescent="0.3">
      <c r="A1" s="8" t="s">
        <v>47</v>
      </c>
      <c r="B1" t="s">
        <v>21</v>
      </c>
      <c r="C1" s="8" t="s">
        <v>20</v>
      </c>
      <c r="D1" s="8" t="s">
        <v>48</v>
      </c>
      <c r="E1" s="3" t="s">
        <v>5</v>
      </c>
      <c r="F1" s="2" t="s">
        <v>46</v>
      </c>
      <c r="G1" s="2" t="s">
        <v>104</v>
      </c>
      <c r="H1" s="4">
        <v>0.7</v>
      </c>
      <c r="I1" t="s">
        <v>3</v>
      </c>
      <c r="J1" t="s">
        <v>66</v>
      </c>
      <c r="L1" t="s">
        <v>111</v>
      </c>
      <c r="N1" s="2" t="s">
        <v>141</v>
      </c>
    </row>
    <row r="2" spans="1:14" x14ac:dyDescent="0.3">
      <c r="A2" t="s">
        <v>52</v>
      </c>
      <c r="B2" t="s">
        <v>22</v>
      </c>
      <c r="C2" t="s">
        <v>56</v>
      </c>
      <c r="D2" s="2" t="s">
        <v>49</v>
      </c>
      <c r="E2" s="1" t="s">
        <v>8</v>
      </c>
      <c r="F2" s="2" t="s">
        <v>44</v>
      </c>
      <c r="G2" s="2" t="s">
        <v>105</v>
      </c>
      <c r="H2" s="4">
        <v>0.25</v>
      </c>
      <c r="I2" t="s">
        <v>62</v>
      </c>
      <c r="J2" t="s">
        <v>67</v>
      </c>
      <c r="L2" t="s">
        <v>95</v>
      </c>
      <c r="N2" s="2" t="s">
        <v>142</v>
      </c>
    </row>
    <row r="3" spans="1:14" x14ac:dyDescent="0.3">
      <c r="A3" t="s">
        <v>53</v>
      </c>
      <c r="C3" t="s">
        <v>57</v>
      </c>
      <c r="D3" s="2" t="s">
        <v>50</v>
      </c>
      <c r="E3" s="1" t="s">
        <v>9</v>
      </c>
      <c r="F3" s="2" t="s">
        <v>45</v>
      </c>
      <c r="G3" s="2" t="s">
        <v>106</v>
      </c>
      <c r="H3" s="4">
        <v>0.55000000000000004</v>
      </c>
      <c r="I3" t="s">
        <v>63</v>
      </c>
      <c r="J3" t="s">
        <v>68</v>
      </c>
      <c r="N3" s="2" t="s">
        <v>44</v>
      </c>
    </row>
    <row r="4" spans="1:14" x14ac:dyDescent="0.3">
      <c r="A4" t="s">
        <v>54</v>
      </c>
      <c r="C4" t="s">
        <v>58</v>
      </c>
      <c r="E4" s="1" t="s">
        <v>10</v>
      </c>
      <c r="G4" s="2" t="s">
        <v>107</v>
      </c>
      <c r="H4" s="4">
        <v>0.15</v>
      </c>
      <c r="I4" t="s">
        <v>64</v>
      </c>
      <c r="J4" t="s">
        <v>69</v>
      </c>
      <c r="N4" s="2"/>
    </row>
    <row r="5" spans="1:14" x14ac:dyDescent="0.3">
      <c r="A5" t="s">
        <v>55</v>
      </c>
      <c r="E5" s="1" t="s">
        <v>6</v>
      </c>
      <c r="G5" s="2" t="s">
        <v>108</v>
      </c>
      <c r="H5" s="4">
        <v>0.7</v>
      </c>
      <c r="I5" t="s">
        <v>65</v>
      </c>
      <c r="J5" t="s">
        <v>70</v>
      </c>
      <c r="N5" s="2"/>
    </row>
    <row r="6" spans="1:14" x14ac:dyDescent="0.3">
      <c r="E6" s="1" t="s">
        <v>7</v>
      </c>
      <c r="G6" s="2" t="s">
        <v>109</v>
      </c>
      <c r="H6" s="4">
        <v>0.3</v>
      </c>
      <c r="J6" t="s">
        <v>71</v>
      </c>
      <c r="N6" s="2"/>
    </row>
    <row r="7" spans="1:14" x14ac:dyDescent="0.3">
      <c r="E7" s="1" t="s">
        <v>12</v>
      </c>
      <c r="G7" s="2" t="s">
        <v>44</v>
      </c>
      <c r="N7" s="2" t="s">
        <v>44</v>
      </c>
    </row>
    <row r="8" spans="1:14" x14ac:dyDescent="0.3">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Carlos Esteban Franco Zuluaga</cp:lastModifiedBy>
  <dcterms:created xsi:type="dcterms:W3CDTF">2020-12-07T14:41:17Z</dcterms:created>
  <dcterms:modified xsi:type="dcterms:W3CDTF">2025-03-14T00:14:11Z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