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C51BFB18-53F7-41DA-AE19-5047BFE21C4B}" xr6:coauthVersionLast="47" xr6:coauthVersionMax="47" xr10:uidLastSave="{00000000-0000-0000-0000-000000000000}"/>
  <bookViews>
    <workbookView xWindow="-110" yWindow="-110" windowWidth="19420" windowHeight="10300" firstSheet="2" activeTab="4" xr2:uid="{00000000-000D-0000-FFFF-FFFF00000000}"/>
  </bookViews>
  <sheets>
    <sheet name="GENERALES NOTA 322" sheetId="5" r:id="rId1"/>
    <sheet name="GENERALES NOTA 321" sheetId="10" r:id="rId2"/>
    <sheet name="GENERALES NOTA 324 -478 " sheetId="19" r:id="rId3"/>
    <sheet name="VIDA NOTA 324 -478" sheetId="11" r:id="rId4"/>
    <sheet name="GENERALES NOTA 325" sheetId="14" r:id="rId5"/>
    <sheet name="CONCEPTO DE CONCILIACIÓN 330 " sheetId="17" r:id="rId6"/>
    <sheet name="CAMBIO DE CONTINGENCIA 423" sheetId="18" r:id="rId7"/>
    <sheet name="Hoja1" sheetId="15" state="hidden" r:id="rId8"/>
    <sheet name="Hoja2" sheetId="6" state="hidden" r:id="rId9"/>
  </sheets>
  <externalReferences>
    <externalReference r:id="rId10"/>
    <externalReference r:id="rId11"/>
    <externalReference r:id="rId12"/>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9" l="1"/>
  <c r="B3" i="19"/>
  <c r="B4" i="19"/>
  <c r="B5" i="19"/>
  <c r="B6" i="19"/>
  <c r="B7" i="19"/>
  <c r="B8" i="19"/>
  <c r="C10" i="19"/>
  <c r="C11" i="19"/>
  <c r="B17" i="19"/>
  <c r="B28" i="19" s="1"/>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5" i="11"/>
  <c r="B6" i="11"/>
  <c r="B2" i="11"/>
  <c r="D34" i="5"/>
  <c r="D35" i="5"/>
  <c r="B8" i="17"/>
  <c r="B7" i="18"/>
  <c r="B6" i="18"/>
  <c r="B5" i="18"/>
  <c r="B4" i="18"/>
  <c r="B3" i="18"/>
  <c r="B2" i="18"/>
  <c r="B7" i="17"/>
  <c r="B6" i="17"/>
  <c r="B5" i="17"/>
  <c r="B4" i="17"/>
  <c r="B3" i="17"/>
  <c r="B2" i="17"/>
  <c r="B17" i="11"/>
  <c r="C11" i="11"/>
  <c r="C10" i="11"/>
  <c r="B7" i="10"/>
  <c r="B7" i="11" s="1"/>
  <c r="B7" i="14"/>
  <c r="B6" i="14"/>
  <c r="B5" i="14"/>
  <c r="B4" i="14"/>
  <c r="B3" i="14"/>
  <c r="B15" i="5"/>
  <c r="B8" i="11" s="1"/>
  <c r="B4" i="10"/>
  <c r="B4" i="11" s="1"/>
  <c r="B5" i="10"/>
  <c r="B6" i="10"/>
  <c r="B3" i="10"/>
  <c r="B3" i="11" s="1"/>
  <c r="B28" i="11" l="1"/>
  <c r="B9" i="17"/>
</calcChain>
</file>

<file path=xl/sharedStrings.xml><?xml version="1.0" encoding="utf-8"?>
<sst xmlns="http://schemas.openxmlformats.org/spreadsheetml/2006/main" count="373" uniqueCount="211">
  <si>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</si>
  <si>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</si>
  <si>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</si>
  <si>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</si>
  <si>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</si>
  <si>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</si>
  <si>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</si>
  <si>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</si>
  <si>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</si>
  <si>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</si>
  <si>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</si>
  <si>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</si>
  <si>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</si>
  <si>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</si>
  <si>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</si>
  <si>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</si>
  <si>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</si>
  <si>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</si>
  <si>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</si>
  <si>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</si>
  <si>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</si>
  <si>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</si>
  <si>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</si>
  <si>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</si>
  <si>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</si>
  <si>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</si>
  <si>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</si>
  <si>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</si>
  <si>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</si>
  <si>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</si>
  <si>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</si>
  <si>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</si>
  <si>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</si>
  <si>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</si>
  <si>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</si>
  <si>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</si>
  <si>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</si>
  <si>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</si>
  <si>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</si>
  <si>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</si>
  <si>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</si>
  <si>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</si>
  <si>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</si>
  <si>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</si>
  <si>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</si>
  <si>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</si>
  <si>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</si>
  <si>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</si>
  <si>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</si>
  <si>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</si>
  <si>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</si>
  <si>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</si>
  <si>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</si>
  <si>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</si>
  <si>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</si>
  <si>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</si>
  <si>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</si>
  <si>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</si>
  <si>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</si>
  <si>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</si>
  <si>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</si>
  <si>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</si>
  <si>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</si>
  <si>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</si>
  <si>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</si>
  <si>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</si>
  <si>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</si>
  <si>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</si>
  <si>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</si>
  <si>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</si>
  <si>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</si>
  <si>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</si>
  <si>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</si>
  <si>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</si>
  <si>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</si>
  <si>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</si>
  <si>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</si>
  <si>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</si>
  <si>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</si>
  <si>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</si>
  <si>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</si>
  <si>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</si>
  <si>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</si>
  <si>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</si>
  <si>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</si>
  <si>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</si>
  <si>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</si>
  <si>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</si>
  <si>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</si>
  <si>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</si>
  <si>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</si>
  <si>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</si>
  <si>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</si>
  <si>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</si>
  <si>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</si>
  <si>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</si>
  <si>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</si>
  <si>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</si>
  <si>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</si>
  <si>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</si>
  <si>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</si>
  <si>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</si>
  <si>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</si>
  <si>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</si>
  <si>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</si>
  <si>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</si>
  <si>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</si>
  <si>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</si>
  <si>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</si>
  <si>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</si>
  <si>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</si>
  <si>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</si>
  <si>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</si>
  <si>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</si>
  <si>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</si>
  <si>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</si>
  <si>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</si>
  <si>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</si>
  <si>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</si>
  <si>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</si>
  <si>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</si>
  <si>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</si>
  <si>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</si>
  <si>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</si>
  <si>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</si>
  <si>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</si>
  <si>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</si>
  <si>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</si>
  <si>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</si>
  <si>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</si>
  <si>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</si>
  <si>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</si>
  <si>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</si>
  <si>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</si>
  <si>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</si>
  <si>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</si>
  <si>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</si>
  <si>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</si>
  <si>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</si>
  <si>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</si>
  <si>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</si>
  <si>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</si>
  <si>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</si>
  <si>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</si>
  <si>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</si>
  <si>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</si>
  <si>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</si>
  <si>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</si>
  <si>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</si>
  <si>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</si>
  <si>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</si>
  <si>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</si>
  <si>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</si>
  <si>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</si>
  <si>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</si>
  <si>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</si>
  <si>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</si>
  <si>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</si>
  <si>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</si>
  <si>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</si>
  <si>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</si>
  <si>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</si>
  <si>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</si>
  <si>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</si>
  <si>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</si>
  <si>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</si>
  <si>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</si>
  <si>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</si>
  <si>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</si>
  <si>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</si>
  <si>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</si>
  <si>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</si>
  <si>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</si>
  <si>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</si>
  <si>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</si>
  <si>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</si>
  <si>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NELLY SOCORRO MANCHABAJOY</t>
  </si>
  <si>
    <t xml:space="preserve">MANUEL JESÚS NATIB </t>
  </si>
  <si>
    <t>26 DE ENERO DE 2022</t>
  </si>
  <si>
    <t>N/A</t>
  </si>
  <si>
    <t xml:space="preserve">MUERTE </t>
  </si>
  <si>
    <t>13 de febrero de 2025</t>
  </si>
  <si>
    <t>30 de enero de 2025</t>
  </si>
  <si>
    <t>17 de febero de 2025</t>
  </si>
  <si>
    <t>ALLIANZ SEGUROS DE VIDA S.A.</t>
  </si>
  <si>
    <t>2025009078-004-000</t>
  </si>
  <si>
    <t>SUPERINTENDENCIA FINANCIERA DE COLOMBIA</t>
  </si>
  <si>
    <t>1. Manuel Jesús Natib adquirió Póliza Vida Colectivo nº: 022330188 /26721,  el 22 de octubre de 2019.
2. Se afirma que el 24 de octubre de 2019, Natib firmó declarando sus enfermedades preexistentes, sin embargo la aseguradora devolvió el documento por una firma defectuosa.
3. El 28 de octubre de 2019, el asegurado volvió a firmar la solicitud del seguro, esta vez no declaró sus enfermedades de base.
4. El seguro tenía un valor asegurado de $33.704.000, con un benediciario onerso Finesa y cuatro beneficiarios adicionales, entre ellos la demandante. 
5. Manuel Jesús Natib falleció el 26 de enero de 2022.
6. Se afirma que la demandante el 26 de septiembre de 2024 solicitó la afectación del seguro, empero el pagó se objetó por reticencia, la demandante solicitó una reconsideración que se negó mediante misiva del 7 de noviembre de 2024.
7. La Sra. Nelly Socorro radicó demanda ante la Superintendencia Financiera de Colombia el dia 22 de enero de 2025.</t>
  </si>
  <si>
    <t>022330188 /26721</t>
  </si>
  <si>
    <t>Manuel Jesús Natib  (Seguro Vida grupo deudor)</t>
  </si>
  <si>
    <t>RADICADO (23 DÍGITOS)</t>
  </si>
  <si>
    <t>DEMANADO</t>
  </si>
  <si>
    <t>DEMANDANTE</t>
  </si>
  <si>
    <t>TIPO DE VINCULACIÓN COMPAÑÍA</t>
  </si>
  <si>
    <r>
      <t xml:space="preserve">SINIESTRO  </t>
    </r>
    <r>
      <rPr>
        <sz val="11"/>
        <color theme="1"/>
        <rFont val="Calibri"/>
        <family val="2"/>
        <scheme val="minor"/>
      </rPr>
      <t>111118649</t>
    </r>
    <r>
      <rPr>
        <b/>
        <sz val="11"/>
        <color theme="1"/>
        <rFont val="Calibri"/>
        <family val="2"/>
        <scheme val="minor"/>
      </rPr>
      <t xml:space="preserve">  - APLICATIVO</t>
    </r>
    <r>
      <rPr>
        <sz val="11"/>
        <color theme="1"/>
        <rFont val="Calibri"/>
        <family val="2"/>
        <scheme val="minor"/>
      </rPr>
      <t xml:space="preserve"> 214726</t>
    </r>
  </si>
  <si>
    <t>22330188 / 26721</t>
  </si>
  <si>
    <t>Muerte vida individual</t>
  </si>
  <si>
    <t>Sin deducible</t>
  </si>
  <si>
    <t>Desde el 01/08/2021 hasta el 26/01/2022.</t>
  </si>
  <si>
    <t>X</t>
  </si>
  <si>
    <t xml:space="preserve">• Disminución de la suma asegurada por pago de indemnizaciones con cargo a la PÓLIZA DE VIDA No. 22330188 / 26721.
</t>
  </si>
  <si>
    <t xml:space="preserve">X - Reticencia. </t>
  </si>
  <si>
    <t xml:space="preserve">La contingencia se califica como REMOTA. Teniendo en cuenta que, si bien la póliza Vida Colectivo No. 022330188/26721 presta cobertura temporal y material, la acción de protección al consumidor y la acción derivada del contrato de seguro se encuentran prescritas.
Lo primero que debe tomarse en consideración, es que la Póliza Vida Colectivo No. 022330188/26721, cuyo asegurado es el señor NATIB MANUEL JESUS, presta cobertura material y temporal, de conformidad con los hechos y pretensiones expuestas en el líbelo de la demanda. Frente a la cobertura temporal, debe señalarse que el fallecimiento del Sr. NATIB ocurrió el 26 de enero de 2022, es decir, dentro del periodo de vigencia de la póliza, comprendida entre el 01 de agosto de 2020 hasta el 31 de julio de 2022. Aunado a ello, presta cobertura material en tanto ampara la muerte del asegurado, amparo que se pretende afectar por parte de la demandante.
En cuanto a la obligación indemnizatoria de la compañía, debe indicarse que de acuerdo con los documentos que obran en el expediente se acredita (I).Que operó la prescripción de la acción de protección al consumidor, teniendo en cuenta que la demandante debía ejercer la acción ante la Superintendencia Financiera dentro del año siguiente a la fecha de terminación del contrato de seguro, la cual tuvo lugar con el fallecimiento del asegurado el 26 de enero de 2022, por lo que el termino se extendía hasta el 26 de enero de 2023, mientras que la demanda se radicó el 22 de enero de 2025, excediendo ampliamente el término establecido. Aun teniendo en cuenta que la demandante presentó un reclamo el 26 de septiembre de 2024, aquella solicitud no interrumpió el termino de prescripción porqué para ese momento el termino extintivo ya se había consolidado. (II) además, también está probada la prescripción de las acciones derivadas del contrato de seguro, en tanto transcurrió más de dos años desde el fallecimiento del asegurado hasta la fecha de presentación de la demanda, por lo que dicho terminó se consolidó el 26 de enero de 2024, y por lo tanto la solicitud de indemnización del 26 de septiembre de 2024 tampoco interrumpió el término que ya había fenecido. 
 Lo anterior, sin perjuicio del carácter contingente del proceso.	</t>
  </si>
  <si>
    <t>Como liquidación objetiva de las pretensiones se estima la suma de $44.437.479. Teniendo en cuenta las siguientes consideraciones: 
1. Daño emergente: 
* VALOR ASEGURADO: Se tomó como valor la suma de $33.704.000, que corresponde al valor asegurado en la póliza No. 022330188/26721. Debe advertirse que la Póliza Vida Deudor cuenta con un beneficiario oneroso que corresponde a la entidad financiera FINESA, con quien el asegurado celebró un contrato de mutuo. Sin embargo, se desconoce el valor del saldo insoluto de la obligación a la fecha de muerte y el estado actual del crédito. Por lo tanto, en una etapa posterior del proceso a través de la práctica de prueba, especialmente la declaración de parte podrá corroborarse si la obligación ya fue saldada y establecer cuál es el valor que le correspondería a la Sra. Nelly Manchabajoy. Toda vez que, aquella fue designada como beneficiaria tan solo en un 25%, por lo tanto, no puede reclamar el valor total del seguro.
* INTERESES MORATORIO: $10.733.479, Se calculan desde el 26 de octubre de 2024, que corresponde al mes siguiente a la reclamación formulada por la Sra. Nelly, y hasta la fecha de presentación de la contestación (17 de febrero de 2025).</t>
  </si>
  <si>
    <t xml:space="preserve">FRENTE DE FONDO:
1. PRESCRIPCIÓN DE LA ACCION DE PROTECCIÓN AL CONSUMIDOR - APLICACIÓN DEL ARTÍCULO 58 NUMERAL 3 DE LA LEY 1480 DE 2011. 
2. PRESCRIPCIÓN DE LA ACCIÓN DERIVADA DEL CONTRATO DE SEGUROS – APLICACIÓN AL ARTICULO 1081 DEL CODIGO DE COMERCIO.  
3.NULIDAD DEL ASEGURAMIENTO COMO CONSECUENCIA DE LA RETICENCIA DEL ASEGURADO. 
4. INEXISTENCIA DE OBLIGACIÓN A CARGO DE LA ASEGURADORA DE PRACTICAR Y/O EXIGIR EXÁMENES MÉDICOS EN LA ETAPA PRECONTRACTUAL.  
5.LA ACREDITACIÓN DE LA MALA FE NO ES UN REQUISITO DE PRUEBA PARA QUIEN ALEGA LA RETICENCIA DEL CONTRATO DE SEGURO.  
6. ALLIANZ SEGUROS DE VIDA S.A. TIENE LA FACULTAD DE RETENER LA PRIMA A TÍTULO DE PENA COMO CONSECUENCIA DE LA DECLARATORIA DE LA RETICENCIA DE LOS CONTRATOS DE SEGURO. 
7.EN CUALQUIER CASO, DE NINGUNA FORMA SE PODRÁ EXCEDER EL MÁXIMO DEL VALOR ASEGURADO.  
8.GENÉRICA O INNOMINADA Y OTRAS. 
EXCEPCIONES SUBSIDIARIAS:
9. LA PÓLIZA TIENE UN BENEFICIARIO ONEROSO, POR ENDE NO ES POSIBLE EFECTUAR PAGOS A FAVOR DE LA DEMANDANTE 
10. EN CUALQUIER CASO, DE NINGUNA FORMA SE PODRÁ EXCEDER EL MÁXIMO DEL VALOR ASEGURADO EN LA PÓLIZA DE SEGURO DE VIDA GRUPO DEUDORES 
11. EN CUALQUIER CASO, LA OBLIGACIÓN DE LA COMPAÑÍA NO PUEDE EXCEDER EL SALDO INSOLUTO DE LA OBLIGACIÓN.  </t>
  </si>
  <si>
    <t xml:space="preserve">1. FALTA DE LEGITIMACION EN LA CAUSA POR PASIVA DE ALLIANZ SEGUROS S.A. 
2. PRESCRIPCIÓN Y/O CADUCIDAD: APLICACIÓN DEL ARTÍCULO 58 NUMERAL 3 DE LA LEY 1480 DE 2011  
3. PRESCRIPCIÓN DE LA ACCIÓN DERIVADA DEL CONTRATO DE SEGURO-ARTICULO 1081 DEL C.Co. 
4. GENÉRICA O INNOMINADA Y OTRAS. </t>
  </si>
  <si>
    <t>La contingencia se califica como REMOTA teniendo en cuenta que, la póliza Vida Colectivo No. 022330188/26721 en la que funge como asegurado el Sr. NATIB MANUEL JESUS no fue expedida por ALLIANZ SEGUROS S.A., sino por ALLIANZ SEGUROS DE VIDA S.A, por lo que es evidente la falta de legitimación en la causa por pasiva. 
Lo primero que debe tomarse en consideración, es que en el proceso se pretende afectar la Póliza de Vida Colectiva No. 022330188/26721, cuyo asegurado es el señor NATIB MANUEL JESUS, quien falleció el 26 de enero de 2022, sin embargo, se videncia que aunque la compañía demanda fue ALLIANZ SEGUROS S.A , el contrato de seguro no fue expedido por dicha compañía sino por ALLIANZ SEGUROS DE VIDA, por lo tanto las pretensiones no están llamadas a prosperar, teniendo en cuenta que no le asiste legitimación por pasiva y por ende, no es posible imponerle obligación derivada de un contrato en el que no participó. 
 Lo anterior, sin perjuicio del carácter contingente del proceso.</t>
  </si>
  <si>
    <t>El riesgo de condena de la compañía es $0, teniendo en cuenta que la póliza que se pretende afectar no fue expedida por ALLIANZ SEGUROS S.A.</t>
  </si>
  <si>
    <t>Falta de legitimación por pasiva, respecto de la vinculación de Allianz Seguros S.A. y prescripción de la acción de protecció al consumidor financiero y de las acciones derivadas del contrato de seguro.</t>
  </si>
  <si>
    <t>Aplicativo 214726</t>
  </si>
  <si>
    <t>De acuerdo con la calificación y cuantificación de contingencia y excepciones propuestas en la contestación a la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</si>
</sst>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42" formatCode="_-&quot;$&quot;\ * #,##0_-;\-&quot;$&quot;\ * #,##0_-;_-&quot;$&quot;\ * &quot;-&quot;_-;_-@_-"/>
    <numFmt numFmtId="44" formatCode="_-&quot;$&quot;\ * #,##0.00_-;\-&quot;$&quot;\ * #,##0.0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6" fillId="0" borderId="1" xfId="0" applyFont="1" applyBorder="1" applyAlignment="1">
      <alignment vertical="center"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center" vertical="top"/>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165" fontId="0" fillId="0" borderId="2" xfId="0" applyNumberFormat="1" applyBorder="1" applyAlignment="1">
      <alignment horizontal="left" vertical="top"/>
    </xf>
    <xf numFmtId="165" fontId="0" fillId="0" borderId="11" xfId="0" applyNumberFormat="1" applyBorder="1" applyAlignment="1">
      <alignment horizontal="left"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justify" vertical="center"/>
    </xf>
    <xf numFmtId="0" fontId="2" fillId="0" borderId="1" xfId="0" applyFont="1" applyBorder="1" applyAlignment="1">
      <alignment horizontal="justify" vertical="center" wrapText="1"/>
    </xf>
    <xf numFmtId="0" fontId="2" fillId="0" borderId="2" xfId="0" applyFont="1" applyBorder="1" applyAlignment="1">
      <alignment horizontal="left" vertical="center"/>
    </xf>
    <xf numFmtId="0" fontId="0" fillId="0" borderId="3" xfId="0" applyBorder="1" applyAlignment="1">
      <alignment horizontal="left" vertical="center"/>
    </xf>
    <xf numFmtId="5" fontId="0" fillId="5" borderId="1" xfId="3" applyNumberFormat="1" applyFont="1" applyFill="1" applyBorder="1" applyAlignment="1">
      <alignment horizontal="justify" vertical="top"/>
    </xf>
    <xf numFmtId="165" fontId="0" fillId="0" borderId="1" xfId="0" applyNumberFormat="1" applyBorder="1" applyAlignment="1">
      <alignment horizontal="justify" vertical="top"/>
    </xf>
    <xf numFmtId="0" fontId="0" fillId="0" borderId="1" xfId="0" applyBorder="1" applyAlignment="1">
      <alignment horizontal="left" vertical="top" wrapText="1"/>
    </xf>
    <xf numFmtId="0" fontId="2" fillId="0" borderId="1" xfId="0" applyFont="1" applyBorder="1" applyAlignment="1">
      <alignment horizontal="justify" vertical="center"/>
    </xf>
    <xf numFmtId="0" fontId="0" fillId="0" borderId="1" xfId="0" applyBorder="1" applyAlignment="1">
      <alignment horizontal="left" vertic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anti\Downloads\INFORME%20INICIAL%20NOTA%20324%20-%20GENERALES.xlsx" TargetMode="External"/><Relationship Id="rId1" Type="http://schemas.openxmlformats.org/officeDocument/2006/relationships/externalLinkPath" Target="/Users/santi/Downloads/INFORME%20INICIAL%20NOTA%20324%20-%20GENERAL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5"/>
      <sheetName val="CONCEPTO DE CONCILIACIÓN 330 "/>
      <sheetName val="CAMBIO DE CONTINGENCIA 423"/>
      <sheetName val="Hoja1"/>
      <sheetName val="Hoja2"/>
    </sheetNames>
    <sheetDataSet>
      <sheetData sheetId="0">
        <row r="15">
          <cell r="B15">
            <v>33704000</v>
          </cell>
        </row>
        <row r="18">
          <cell r="C18">
            <v>33704000</v>
          </cell>
        </row>
      </sheetData>
      <sheetData sheetId="1">
        <row r="2">
          <cell r="B2" t="str">
            <v>SINIESTRO  111118649  - APLICATIVO 214726</v>
          </cell>
        </row>
        <row r="3">
          <cell r="B3" t="str">
            <v>2025009078-004-000</v>
          </cell>
        </row>
        <row r="4">
          <cell r="B4" t="str">
            <v>SUPERINTENDENCIA FINANCIERA DE COLOMBIA</v>
          </cell>
        </row>
        <row r="5">
          <cell r="B5" t="str">
            <v>ALLIANZ SEGUROS S.A.</v>
          </cell>
        </row>
        <row r="6">
          <cell r="B6" t="str">
            <v>NELLY SOCORRO MANCHABAJOY</v>
          </cell>
        </row>
        <row r="7">
          <cell r="B7" t="str">
            <v>DEMANDA DIRECTA</v>
          </cell>
        </row>
      </sheetData>
      <sheetData sheetId="2"/>
      <sheetData sheetId="3"/>
      <sheetData sheetId="4"/>
      <sheetData sheetId="5"/>
      <sheetData sheetId="6">
        <row r="1">
          <cell r="G1" t="str">
            <v>PROBABLE GENERALES</v>
          </cell>
          <cell r="H1">
            <v>0.7</v>
          </cell>
        </row>
        <row r="2">
          <cell r="G2" t="str">
            <v>EVENTUAL GENERALES</v>
          </cell>
          <cell r="H2">
            <v>0.25</v>
          </cell>
        </row>
        <row r="3">
          <cell r="G3" t="str">
            <v>PROBABLE RC MEDICA</v>
          </cell>
          <cell r="H3">
            <v>0.55000000000000004</v>
          </cell>
        </row>
        <row r="4">
          <cell r="G4" t="str">
            <v>EVENTUAL RC MEDICA</v>
          </cell>
          <cell r="H4">
            <v>0.15</v>
          </cell>
        </row>
        <row r="5">
          <cell r="G5" t="str">
            <v>PROBABLE AVIACION,SALUD,VIDA</v>
          </cell>
          <cell r="H5">
            <v>0.7</v>
          </cell>
        </row>
        <row r="6">
          <cell r="G6" t="str">
            <v>EVENTUAL AVIACION,SALUD,VIDA</v>
          </cell>
          <cell r="H6">
            <v>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6" zoomScaleNormal="100" workbookViewId="0">
      <selection activeCell="B23" sqref="B23"/>
    </sheetView>
  </sheetViews>
  <sheetFormatPr baseColWidth="10" defaultColWidth="0" defaultRowHeight="14.5" x14ac:dyDescent="0.35"/>
  <cols>
    <col min="1" max="1" width="51" style="7" customWidth="1"/>
    <col min="2" max="2" width="55.26953125" style="7" customWidth="1"/>
    <col min="3" max="3" width="49.26953125" style="7" customWidth="1"/>
    <col min="4" max="16384" width="11.453125" style="2" hidden="1"/>
  </cols>
  <sheetData>
    <row r="1" spans="1:3" ht="28.5" customHeight="1" x14ac:dyDescent="0.35">
      <c r="A1" s="57" t="s">
        <v>28</v>
      </c>
      <c r="B1" s="57"/>
      <c r="C1" s="57"/>
    </row>
    <row r="2" spans="1:3" x14ac:dyDescent="0.35">
      <c r="A2" s="5" t="s">
        <v>120</v>
      </c>
      <c r="B2" s="58" t="s">
        <v>185</v>
      </c>
      <c r="C2" s="59"/>
    </row>
    <row r="3" spans="1:3" x14ac:dyDescent="0.35">
      <c r="A3" s="5" t="s">
        <v>109</v>
      </c>
      <c r="B3" s="44" t="s">
        <v>186</v>
      </c>
      <c r="C3" s="45"/>
    </row>
    <row r="4" spans="1:3" x14ac:dyDescent="0.35">
      <c r="A4" s="5" t="s">
        <v>121</v>
      </c>
      <c r="B4" s="44" t="s">
        <v>184</v>
      </c>
      <c r="C4" s="45"/>
    </row>
    <row r="5" spans="1:3" ht="14.65" customHeight="1" x14ac:dyDescent="0.35">
      <c r="A5" s="5" t="s">
        <v>122</v>
      </c>
      <c r="B5" s="44" t="s">
        <v>176</v>
      </c>
      <c r="C5" s="45"/>
    </row>
    <row r="6" spans="1:3" x14ac:dyDescent="0.35">
      <c r="A6" s="5" t="s">
        <v>123</v>
      </c>
      <c r="B6" s="41" t="s">
        <v>94</v>
      </c>
      <c r="C6" s="41"/>
    </row>
    <row r="7" spans="1:3" x14ac:dyDescent="0.35">
      <c r="A7" s="5" t="s">
        <v>124</v>
      </c>
      <c r="B7" s="44" t="s">
        <v>189</v>
      </c>
      <c r="C7" s="45"/>
    </row>
    <row r="8" spans="1:3" x14ac:dyDescent="0.35">
      <c r="A8" s="5" t="s">
        <v>125</v>
      </c>
      <c r="B8" s="55" t="s">
        <v>178</v>
      </c>
      <c r="C8" s="56"/>
    </row>
    <row r="9" spans="1:3" x14ac:dyDescent="0.35">
      <c r="A9" s="5" t="s">
        <v>126</v>
      </c>
      <c r="B9" s="55" t="s">
        <v>179</v>
      </c>
      <c r="C9" s="56"/>
    </row>
    <row r="10" spans="1:3" x14ac:dyDescent="0.35">
      <c r="A10" s="5" t="s">
        <v>127</v>
      </c>
      <c r="B10" s="55" t="s">
        <v>179</v>
      </c>
      <c r="C10" s="56"/>
    </row>
    <row r="11" spans="1:3" ht="23.25" customHeight="1" x14ac:dyDescent="0.35">
      <c r="A11" s="5" t="s">
        <v>16</v>
      </c>
      <c r="B11" s="55" t="s">
        <v>180</v>
      </c>
      <c r="C11" s="56"/>
    </row>
    <row r="12" spans="1:3" x14ac:dyDescent="0.35">
      <c r="A12" s="42" t="s">
        <v>136</v>
      </c>
      <c r="B12" s="43" t="s">
        <v>187</v>
      </c>
      <c r="C12" s="41"/>
    </row>
    <row r="13" spans="1:3" ht="30" customHeight="1" x14ac:dyDescent="0.35">
      <c r="A13" s="42"/>
      <c r="B13" s="41"/>
      <c r="C13" s="41"/>
    </row>
    <row r="14" spans="1:3" ht="73.5" customHeight="1" x14ac:dyDescent="0.35">
      <c r="A14" s="42"/>
      <c r="B14" s="41"/>
      <c r="C14" s="41"/>
    </row>
    <row r="15" spans="1:3" ht="29" x14ac:dyDescent="0.35">
      <c r="A15" s="5" t="s">
        <v>128</v>
      </c>
      <c r="B15" s="49">
        <f>SUM(C17,C18,C20,C21,C23)</f>
        <v>33704000</v>
      </c>
      <c r="C15" s="50"/>
    </row>
    <row r="16" spans="1:3" ht="33.75" customHeight="1" x14ac:dyDescent="0.35">
      <c r="A16" s="51" t="s">
        <v>129</v>
      </c>
      <c r="B16" s="52" t="s">
        <v>34</v>
      </c>
      <c r="C16" s="52"/>
    </row>
    <row r="17" spans="1:3" ht="33.75" customHeight="1" x14ac:dyDescent="0.35">
      <c r="A17" s="51"/>
      <c r="B17" s="9" t="s">
        <v>35</v>
      </c>
      <c r="C17" s="6"/>
    </row>
    <row r="18" spans="1:3" ht="33.75" customHeight="1" x14ac:dyDescent="0.35">
      <c r="A18" s="51"/>
      <c r="B18" s="9" t="s">
        <v>36</v>
      </c>
      <c r="C18" s="6">
        <v>33704000</v>
      </c>
    </row>
    <row r="19" spans="1:3" x14ac:dyDescent="0.35">
      <c r="A19" s="51"/>
      <c r="B19" s="53" t="s">
        <v>37</v>
      </c>
      <c r="C19" s="54"/>
    </row>
    <row r="20" spans="1:3" x14ac:dyDescent="0.35">
      <c r="A20" s="51"/>
      <c r="B20" s="9"/>
      <c r="C20" s="6"/>
    </row>
    <row r="21" spans="1:3" x14ac:dyDescent="0.35">
      <c r="A21" s="51"/>
      <c r="B21" s="9"/>
      <c r="C21" s="6"/>
    </row>
    <row r="22" spans="1:3" x14ac:dyDescent="0.35">
      <c r="A22" s="51"/>
      <c r="B22" s="53" t="s">
        <v>91</v>
      </c>
      <c r="C22" s="54"/>
    </row>
    <row r="23" spans="1:3" x14ac:dyDescent="0.35">
      <c r="A23" s="51"/>
      <c r="B23" s="9"/>
      <c r="C23" s="13"/>
    </row>
    <row r="24" spans="1:3" x14ac:dyDescent="0.35">
      <c r="A24" s="5" t="s">
        <v>130</v>
      </c>
      <c r="B24" s="44" t="s">
        <v>177</v>
      </c>
      <c r="C24" s="45"/>
    </row>
    <row r="25" spans="1:3" x14ac:dyDescent="0.35">
      <c r="A25" s="5" t="s">
        <v>131</v>
      </c>
      <c r="B25" s="46">
        <v>6300651</v>
      </c>
      <c r="C25" s="41"/>
    </row>
    <row r="26" spans="1:3" x14ac:dyDescent="0.35">
      <c r="A26" s="5" t="s">
        <v>132</v>
      </c>
      <c r="B26" s="41" t="s">
        <v>188</v>
      </c>
      <c r="C26" s="41"/>
    </row>
    <row r="27" spans="1:3" x14ac:dyDescent="0.35">
      <c r="A27" s="5" t="s">
        <v>133</v>
      </c>
      <c r="B27" s="47" t="s">
        <v>181</v>
      </c>
      <c r="C27" s="48"/>
    </row>
    <row r="28" spans="1:3" x14ac:dyDescent="0.35">
      <c r="A28" s="5" t="s">
        <v>134</v>
      </c>
      <c r="B28" s="40" t="s">
        <v>182</v>
      </c>
      <c r="C28" s="40"/>
    </row>
    <row r="29" spans="1:3" x14ac:dyDescent="0.35">
      <c r="A29" s="5" t="s">
        <v>135</v>
      </c>
      <c r="B29" s="41" t="s">
        <v>183</v>
      </c>
      <c r="C29" s="41"/>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B2" sqref="B2:C2"/>
    </sheetView>
  </sheetViews>
  <sheetFormatPr baseColWidth="10" defaultColWidth="0" defaultRowHeight="14.5" x14ac:dyDescent="0.35"/>
  <cols>
    <col min="1" max="1" width="44.453125" style="37" customWidth="1"/>
    <col min="2" max="2" width="25.7265625" customWidth="1"/>
    <col min="3" max="3" width="100.7265625" customWidth="1"/>
    <col min="4" max="16384" width="11.453125" hidden="1"/>
  </cols>
  <sheetData>
    <row r="1" spans="1:3" ht="26" x14ac:dyDescent="0.35">
      <c r="A1" s="70" t="s">
        <v>27</v>
      </c>
      <c r="B1" s="70"/>
      <c r="C1" s="70"/>
    </row>
    <row r="2" spans="1:3" x14ac:dyDescent="0.35">
      <c r="A2" s="29" t="s">
        <v>14</v>
      </c>
      <c r="B2" s="71" t="s">
        <v>194</v>
      </c>
      <c r="C2" s="48"/>
    </row>
    <row r="3" spans="1:3" x14ac:dyDescent="0.35">
      <c r="A3" s="5" t="s">
        <v>190</v>
      </c>
      <c r="B3" s="41" t="str">
        <f>'GENERALES NOTA 322'!B2:C2</f>
        <v>2025009078-004-000</v>
      </c>
      <c r="C3" s="41"/>
    </row>
    <row r="4" spans="1:3" x14ac:dyDescent="0.35">
      <c r="A4" s="5" t="s">
        <v>109</v>
      </c>
      <c r="B4" s="41" t="str">
        <f>'GENERALES NOTA 322'!B3:C3</f>
        <v>SUPERINTENDENCIA FINANCIERA DE COLOMBIA</v>
      </c>
      <c r="C4" s="41"/>
    </row>
    <row r="5" spans="1:3" x14ac:dyDescent="0.35">
      <c r="A5" s="5" t="s">
        <v>191</v>
      </c>
      <c r="B5" s="41" t="str">
        <f>'GENERALES NOTA 322'!B4:C4</f>
        <v>ALLIANZ SEGUROS DE VIDA S.A.</v>
      </c>
      <c r="C5" s="41"/>
    </row>
    <row r="6" spans="1:3" x14ac:dyDescent="0.35">
      <c r="A6" s="5" t="s">
        <v>192</v>
      </c>
      <c r="B6" s="41" t="str">
        <f>'GENERALES NOTA 322'!B5:C5</f>
        <v>NELLY SOCORRO MANCHABAJOY</v>
      </c>
      <c r="C6" s="41"/>
    </row>
    <row r="7" spans="1:3" x14ac:dyDescent="0.35">
      <c r="A7" s="5" t="s">
        <v>193</v>
      </c>
      <c r="B7" s="41" t="str">
        <f>'GENERALES NOTA 322'!B6:C6</f>
        <v>DEMANDA DIRECTA</v>
      </c>
      <c r="C7" s="41"/>
    </row>
    <row r="8" spans="1:3" x14ac:dyDescent="0.35">
      <c r="A8" s="29" t="s">
        <v>15</v>
      </c>
      <c r="B8" s="41" t="s">
        <v>195</v>
      </c>
      <c r="C8" s="41"/>
    </row>
    <row r="9" spans="1:3" x14ac:dyDescent="0.35">
      <c r="A9" s="29" t="s">
        <v>16</v>
      </c>
      <c r="B9" s="41" t="s">
        <v>196</v>
      </c>
      <c r="C9" s="41"/>
    </row>
    <row r="10" spans="1:3" x14ac:dyDescent="0.35">
      <c r="A10" s="29" t="s">
        <v>60</v>
      </c>
      <c r="B10" s="72">
        <v>33704000</v>
      </c>
      <c r="C10" s="73"/>
    </row>
    <row r="11" spans="1:3" x14ac:dyDescent="0.35">
      <c r="A11" s="29" t="s">
        <v>99</v>
      </c>
      <c r="B11" s="47" t="s">
        <v>197</v>
      </c>
      <c r="C11" s="48"/>
    </row>
    <row r="12" spans="1:3" x14ac:dyDescent="0.35">
      <c r="A12" s="29" t="s">
        <v>46</v>
      </c>
      <c r="B12" s="44" t="s">
        <v>51</v>
      </c>
      <c r="C12" s="45"/>
    </row>
    <row r="13" spans="1:3" x14ac:dyDescent="0.35">
      <c r="A13" s="29" t="s">
        <v>17</v>
      </c>
      <c r="B13" s="41" t="s">
        <v>198</v>
      </c>
      <c r="C13" s="41"/>
    </row>
    <row r="14" spans="1:3" x14ac:dyDescent="0.35">
      <c r="A14" s="29" t="s">
        <v>18</v>
      </c>
      <c r="B14" s="41" t="s">
        <v>21</v>
      </c>
      <c r="C14" s="41"/>
    </row>
    <row r="15" spans="1:3" x14ac:dyDescent="0.35">
      <c r="A15" s="29" t="s">
        <v>19</v>
      </c>
      <c r="B15" s="41" t="s">
        <v>21</v>
      </c>
      <c r="C15" s="41"/>
    </row>
    <row r="16" spans="1:3" x14ac:dyDescent="0.35">
      <c r="A16" s="68" t="s">
        <v>20</v>
      </c>
      <c r="B16" s="41" t="s">
        <v>57</v>
      </c>
      <c r="C16" s="41"/>
    </row>
    <row r="17" spans="1:3" x14ac:dyDescent="0.35">
      <c r="A17" s="69"/>
      <c r="B17" s="38" t="s">
        <v>26</v>
      </c>
      <c r="C17" s="38" t="s">
        <v>4</v>
      </c>
    </row>
    <row r="18" spans="1:3" x14ac:dyDescent="0.35">
      <c r="A18" s="69"/>
      <c r="B18" s="9" t="s">
        <v>179</v>
      </c>
      <c r="C18" s="9" t="s">
        <v>179</v>
      </c>
    </row>
    <row r="19" spans="1:3" x14ac:dyDescent="0.35">
      <c r="A19" s="69"/>
      <c r="B19" s="9" t="s">
        <v>179</v>
      </c>
      <c r="C19" s="9" t="s">
        <v>179</v>
      </c>
    </row>
    <row r="20" spans="1:3" x14ac:dyDescent="0.35">
      <c r="A20" s="29" t="s">
        <v>13</v>
      </c>
      <c r="B20" s="41" t="s">
        <v>22</v>
      </c>
      <c r="C20" s="41"/>
    </row>
    <row r="21" spans="1:3" x14ac:dyDescent="0.35">
      <c r="A21" s="29" t="s">
        <v>47</v>
      </c>
      <c r="B21" s="41" t="s">
        <v>179</v>
      </c>
      <c r="C21" s="41"/>
    </row>
    <row r="22" spans="1:3" x14ac:dyDescent="0.35">
      <c r="A22" s="29" t="s">
        <v>5</v>
      </c>
      <c r="B22" s="41" t="s">
        <v>8</v>
      </c>
      <c r="C22" s="41"/>
    </row>
    <row r="23" spans="1:3" x14ac:dyDescent="0.35">
      <c r="A23" s="29" t="s">
        <v>58</v>
      </c>
      <c r="B23" s="41" t="s">
        <v>22</v>
      </c>
      <c r="C23" s="41"/>
    </row>
    <row r="24" spans="1:3" x14ac:dyDescent="0.35">
      <c r="A24" s="29" t="s">
        <v>25</v>
      </c>
      <c r="B24" s="41" t="s">
        <v>22</v>
      </c>
      <c r="C24" s="41"/>
    </row>
    <row r="25" spans="1:3" x14ac:dyDescent="0.35">
      <c r="A25" s="36" t="s">
        <v>59</v>
      </c>
      <c r="B25" s="41" t="s">
        <v>21</v>
      </c>
      <c r="C25" s="41"/>
    </row>
    <row r="26" spans="1:3" x14ac:dyDescent="0.35">
      <c r="A26" s="67" t="s">
        <v>50</v>
      </c>
      <c r="B26" s="67"/>
      <c r="C26" s="67"/>
    </row>
    <row r="27" spans="1:3" ht="20.65" customHeight="1" x14ac:dyDescent="0.35">
      <c r="A27" s="61" t="s">
        <v>24</v>
      </c>
      <c r="B27" s="62"/>
      <c r="C27" s="26" t="s">
        <v>199</v>
      </c>
    </row>
    <row r="28" spans="1:3" ht="31.15" customHeight="1" x14ac:dyDescent="0.35">
      <c r="A28" s="63" t="s">
        <v>23</v>
      </c>
      <c r="B28" s="64"/>
      <c r="C28" s="26" t="s">
        <v>199</v>
      </c>
    </row>
    <row r="29" spans="1:3" ht="28.5" customHeight="1" x14ac:dyDescent="0.35">
      <c r="A29" s="63" t="s">
        <v>200</v>
      </c>
      <c r="B29" s="64"/>
      <c r="C29" s="39" t="s">
        <v>179</v>
      </c>
    </row>
    <row r="30" spans="1:3" ht="14.65" customHeight="1" x14ac:dyDescent="0.35">
      <c r="A30" s="63" t="s">
        <v>137</v>
      </c>
      <c r="B30" s="64"/>
      <c r="C30" s="26"/>
    </row>
    <row r="31" spans="1:3" x14ac:dyDescent="0.35">
      <c r="A31" s="63" t="s">
        <v>138</v>
      </c>
      <c r="B31" s="64"/>
      <c r="C31" s="26"/>
    </row>
    <row r="32" spans="1:3" ht="14.65" customHeight="1" x14ac:dyDescent="0.35">
      <c r="A32" s="63" t="s">
        <v>141</v>
      </c>
      <c r="B32" s="64"/>
      <c r="C32" s="26"/>
    </row>
    <row r="33" spans="1:3" ht="14.65" customHeight="1" x14ac:dyDescent="0.35">
      <c r="A33" s="63" t="s">
        <v>77</v>
      </c>
      <c r="B33" s="64"/>
      <c r="C33" s="27" t="s">
        <v>201</v>
      </c>
    </row>
    <row r="34" spans="1:3" x14ac:dyDescent="0.35">
      <c r="A34" s="61" t="s">
        <v>89</v>
      </c>
      <c r="B34" s="62"/>
      <c r="C34" s="28"/>
    </row>
    <row r="35" spans="1:3" x14ac:dyDescent="0.35">
      <c r="A35" s="65" t="s">
        <v>71</v>
      </c>
      <c r="B35" s="65"/>
      <c r="C35" s="65"/>
    </row>
    <row r="36" spans="1:3" x14ac:dyDescent="0.35">
      <c r="A36" s="60" t="s">
        <v>72</v>
      </c>
      <c r="B36" s="60"/>
      <c r="C36" s="9"/>
    </row>
    <row r="37" spans="1:3" x14ac:dyDescent="0.35">
      <c r="A37" s="60" t="s">
        <v>73</v>
      </c>
      <c r="B37" s="60"/>
      <c r="C37" s="9"/>
    </row>
    <row r="38" spans="1:3" x14ac:dyDescent="0.35">
      <c r="A38" s="60" t="s">
        <v>74</v>
      </c>
      <c r="B38" s="60"/>
      <c r="C38" s="9"/>
    </row>
    <row r="39" spans="1:3" x14ac:dyDescent="0.35">
      <c r="A39" s="60" t="s">
        <v>75</v>
      </c>
      <c r="B39" s="60"/>
      <c r="C39" s="9"/>
    </row>
    <row r="40" spans="1:3" x14ac:dyDescent="0.35">
      <c r="A40" s="60" t="s">
        <v>76</v>
      </c>
      <c r="B40" s="60"/>
      <c r="C40" s="9"/>
    </row>
    <row r="41" spans="1:3" x14ac:dyDescent="0.35">
      <c r="A41" s="60" t="s">
        <v>78</v>
      </c>
      <c r="B41" s="60"/>
      <c r="C41" s="9"/>
    </row>
    <row r="42" spans="1:3" x14ac:dyDescent="0.35">
      <c r="A42" s="60" t="s">
        <v>79</v>
      </c>
      <c r="B42" s="60"/>
      <c r="C42" s="9"/>
    </row>
    <row r="43" spans="1:3" x14ac:dyDescent="0.35">
      <c r="A43" s="60" t="s">
        <v>80</v>
      </c>
      <c r="B43" s="60"/>
      <c r="C43" s="9"/>
    </row>
    <row r="44" spans="1:3" x14ac:dyDescent="0.35">
      <c r="A44" s="60" t="s">
        <v>81</v>
      </c>
      <c r="B44" s="60"/>
      <c r="C44" s="9"/>
    </row>
    <row r="45" spans="1:3" x14ac:dyDescent="0.35">
      <c r="A45" s="60" t="s">
        <v>82</v>
      </c>
      <c r="B45" s="60"/>
      <c r="C45" s="9" t="s">
        <v>199</v>
      </c>
    </row>
    <row r="46" spans="1:3" x14ac:dyDescent="0.35">
      <c r="A46" s="60" t="s">
        <v>83</v>
      </c>
      <c r="B46" s="60"/>
      <c r="C46" s="9"/>
    </row>
    <row r="47" spans="1:3" x14ac:dyDescent="0.35">
      <c r="A47" s="60" t="s">
        <v>84</v>
      </c>
      <c r="B47" s="60"/>
      <c r="C47" s="9"/>
    </row>
    <row r="48" spans="1:3" x14ac:dyDescent="0.35">
      <c r="A48" s="60" t="s">
        <v>85</v>
      </c>
      <c r="B48" s="60"/>
      <c r="C48" s="9"/>
    </row>
    <row r="49" spans="1:3" x14ac:dyDescent="0.35">
      <c r="A49" s="60" t="s">
        <v>86</v>
      </c>
      <c r="B49" s="60"/>
      <c r="C49" s="9"/>
    </row>
    <row r="50" spans="1:3" x14ac:dyDescent="0.35">
      <c r="A50" s="60" t="s">
        <v>87</v>
      </c>
      <c r="B50" s="60"/>
      <c r="C50" s="9"/>
    </row>
    <row r="51" spans="1:3" x14ac:dyDescent="0.35">
      <c r="A51" s="60" t="s">
        <v>88</v>
      </c>
      <c r="B51" s="60"/>
      <c r="C51" s="9"/>
    </row>
    <row r="52" spans="1:3" x14ac:dyDescent="0.35">
      <c r="A52" s="66"/>
      <c r="B52" s="66"/>
      <c r="C52" s="9"/>
    </row>
  </sheetData>
  <mergeCells count="50">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19"/>
    <mergeCell ref="B16:C16"/>
    <mergeCell ref="B20:C20"/>
    <mergeCell ref="B14:C14"/>
    <mergeCell ref="A34:B34"/>
    <mergeCell ref="B22:C22"/>
    <mergeCell ref="B23:C23"/>
    <mergeCell ref="B24:C24"/>
    <mergeCell ref="B25:C25"/>
    <mergeCell ref="A26:C26"/>
    <mergeCell ref="A29:B29"/>
    <mergeCell ref="A30:B30"/>
    <mergeCell ref="A31:B31"/>
    <mergeCell ref="A32:B32"/>
    <mergeCell ref="A33:B33"/>
    <mergeCell ref="A48:B48"/>
    <mergeCell ref="A49:B49"/>
    <mergeCell ref="A50:B50"/>
    <mergeCell ref="A51:B51"/>
    <mergeCell ref="A52:B52"/>
    <mergeCell ref="B21:C21"/>
    <mergeCell ref="A47:B47"/>
    <mergeCell ref="A41:B41"/>
    <mergeCell ref="A42:B42"/>
    <mergeCell ref="A43:B43"/>
    <mergeCell ref="A44:B44"/>
    <mergeCell ref="A45:B45"/>
    <mergeCell ref="A46:B46"/>
    <mergeCell ref="A27:B27"/>
    <mergeCell ref="A28:B28"/>
    <mergeCell ref="A40:B40"/>
    <mergeCell ref="A35:C35"/>
    <mergeCell ref="A36:B36"/>
    <mergeCell ref="A37:B37"/>
    <mergeCell ref="A38:B38"/>
    <mergeCell ref="A39:B39"/>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B14:C15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9C53D-6495-422F-B6C3-CE5B6C32F9F4}">
  <sheetPr>
    <tabColor theme="2" tint="-0.749992370372631"/>
  </sheetPr>
  <dimension ref="A1:XFC45"/>
  <sheetViews>
    <sheetView topLeftCell="A7" zoomScale="80" zoomScaleNormal="80" workbookViewId="0">
      <selection activeCell="B16" sqref="B16:C16"/>
    </sheetView>
  </sheetViews>
  <sheetFormatPr baseColWidth="10" defaultColWidth="0" defaultRowHeight="14.5" x14ac:dyDescent="0.35"/>
  <cols>
    <col min="1" max="1" width="52.2695312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0" t="s">
        <v>29</v>
      </c>
      <c r="B1" s="70"/>
      <c r="C1" s="70"/>
    </row>
    <row r="2" spans="1:6" x14ac:dyDescent="0.35">
      <c r="A2" s="17" t="s">
        <v>14</v>
      </c>
      <c r="B2" s="89" t="str">
        <f>'[2]GENERALES NOTA 321'!B2:C2</f>
        <v>SINIESTRO  111118649  - APLICATIVO 214726</v>
      </c>
      <c r="C2" s="90"/>
    </row>
    <row r="3" spans="1:6" x14ac:dyDescent="0.35">
      <c r="A3" s="18" t="s">
        <v>2</v>
      </c>
      <c r="B3" s="75" t="str">
        <f>'[2]GENERALES NOTA 321'!B3:C3</f>
        <v>2025009078-004-000</v>
      </c>
      <c r="C3" s="75"/>
    </row>
    <row r="4" spans="1:6" x14ac:dyDescent="0.35">
      <c r="A4" s="18" t="s">
        <v>0</v>
      </c>
      <c r="B4" s="75" t="str">
        <f>'[2]GENERALES NOTA 321'!B4:C4</f>
        <v>SUPERINTENDENCIA FINANCIERA DE COLOMBIA</v>
      </c>
      <c r="C4" s="75"/>
    </row>
    <row r="5" spans="1:6" x14ac:dyDescent="0.35">
      <c r="A5" s="18" t="s">
        <v>92</v>
      </c>
      <c r="B5" s="75" t="str">
        <f>'[2]GENERALES NOTA 321'!B5:C5</f>
        <v>ALLIANZ SEGUROS S.A.</v>
      </c>
      <c r="C5" s="75"/>
    </row>
    <row r="6" spans="1:6" ht="14.65" customHeight="1" x14ac:dyDescent="0.35">
      <c r="A6" s="18" t="s">
        <v>1</v>
      </c>
      <c r="B6" s="75" t="str">
        <f>'[2]GENERALES NOTA 321'!B6:C6</f>
        <v>NELLY SOCORRO MANCHABAJOY</v>
      </c>
      <c r="C6" s="75"/>
    </row>
    <row r="7" spans="1:6" x14ac:dyDescent="0.35">
      <c r="A7" s="18" t="s">
        <v>93</v>
      </c>
      <c r="B7" s="75" t="str">
        <f>'[2]GENERALES NOTA 321'!B7:C7</f>
        <v>DEMANDA DIRECTA</v>
      </c>
      <c r="C7" s="75"/>
    </row>
    <row r="8" spans="1:6" ht="29" x14ac:dyDescent="0.35">
      <c r="A8" s="18" t="s">
        <v>32</v>
      </c>
      <c r="B8" s="85">
        <f>'[2]GENERALES NOTA 322'!B15:C15</f>
        <v>33704000</v>
      </c>
      <c r="C8" s="86"/>
    </row>
    <row r="9" spans="1:6" x14ac:dyDescent="0.35">
      <c r="A9" s="76" t="s">
        <v>33</v>
      </c>
      <c r="B9" s="77" t="s">
        <v>34</v>
      </c>
      <c r="C9" s="78"/>
    </row>
    <row r="10" spans="1:6" x14ac:dyDescent="0.35">
      <c r="A10" s="76"/>
      <c r="B10" s="19" t="s">
        <v>35</v>
      </c>
      <c r="C10" s="16">
        <f>'[2]GENERALES NOTA 322'!C17</f>
        <v>0</v>
      </c>
    </row>
    <row r="11" spans="1:6" x14ac:dyDescent="0.35">
      <c r="A11" s="76"/>
      <c r="B11" s="19" t="s">
        <v>36</v>
      </c>
      <c r="C11" s="16">
        <f>'[2]GENERALES NOTA 322'!C18</f>
        <v>33704000</v>
      </c>
    </row>
    <row r="12" spans="1:6" x14ac:dyDescent="0.35">
      <c r="A12" s="76"/>
      <c r="B12" s="77"/>
      <c r="C12" s="78"/>
    </row>
    <row r="13" spans="1:6" x14ac:dyDescent="0.35">
      <c r="A13" s="76"/>
      <c r="B13" s="19" t="s">
        <v>95</v>
      </c>
      <c r="C13" s="21"/>
    </row>
    <row r="14" spans="1:6" x14ac:dyDescent="0.35">
      <c r="A14" s="76"/>
      <c r="B14" s="19" t="s">
        <v>96</v>
      </c>
      <c r="C14" s="21"/>
      <c r="E14" t="s">
        <v>45</v>
      </c>
      <c r="F14" s="14">
        <v>0.7</v>
      </c>
    </row>
    <row r="15" spans="1:6" x14ac:dyDescent="0.35">
      <c r="A15" s="20" t="s">
        <v>30</v>
      </c>
      <c r="B15" s="89" t="s">
        <v>43</v>
      </c>
      <c r="C15" s="90"/>
    </row>
    <row r="16" spans="1:6" ht="89.25" customHeight="1" x14ac:dyDescent="0.35">
      <c r="A16" s="18" t="s">
        <v>31</v>
      </c>
      <c r="B16" s="87" t="s">
        <v>206</v>
      </c>
      <c r="C16" s="88"/>
    </row>
    <row r="17" spans="1:3" ht="28.5" customHeight="1" x14ac:dyDescent="0.35">
      <c r="A17" s="11" t="s">
        <v>38</v>
      </c>
      <c r="B17" s="74">
        <f>((C19+C20+C22+C23)-C26)*C25*C27</f>
        <v>0</v>
      </c>
      <c r="C17" s="74"/>
    </row>
    <row r="18" spans="1:3" x14ac:dyDescent="0.35">
      <c r="A18" s="20" t="s">
        <v>39</v>
      </c>
      <c r="B18" s="79" t="s">
        <v>34</v>
      </c>
      <c r="C18" s="80"/>
    </row>
    <row r="19" spans="1:3" x14ac:dyDescent="0.35">
      <c r="A19" s="92"/>
      <c r="B19" s="19" t="s">
        <v>35</v>
      </c>
      <c r="C19" s="16">
        <v>0</v>
      </c>
    </row>
    <row r="20" spans="1:3" x14ac:dyDescent="0.35">
      <c r="A20" s="93"/>
      <c r="B20" s="19" t="s">
        <v>36</v>
      </c>
      <c r="C20" s="16">
        <v>0</v>
      </c>
    </row>
    <row r="21" spans="1:3" x14ac:dyDescent="0.35">
      <c r="A21" s="93"/>
      <c r="B21" s="77" t="s">
        <v>37</v>
      </c>
      <c r="C21" s="78"/>
    </row>
    <row r="22" spans="1:3" x14ac:dyDescent="0.35">
      <c r="A22" s="93"/>
      <c r="B22" s="19" t="s">
        <v>95</v>
      </c>
      <c r="C22" s="16">
        <v>0</v>
      </c>
    </row>
    <row r="23" spans="1:3" ht="29" x14ac:dyDescent="0.35">
      <c r="A23" s="93"/>
      <c r="B23" s="19" t="s">
        <v>97</v>
      </c>
      <c r="C23" s="16">
        <v>0</v>
      </c>
    </row>
    <row r="24" spans="1:3" x14ac:dyDescent="0.35">
      <c r="A24" s="93"/>
      <c r="B24" s="77" t="s">
        <v>98</v>
      </c>
      <c r="C24" s="78"/>
    </row>
    <row r="25" spans="1:3" x14ac:dyDescent="0.35">
      <c r="A25" s="22"/>
      <c r="B25" s="19" t="s">
        <v>102</v>
      </c>
      <c r="C25" s="23">
        <v>1</v>
      </c>
    </row>
    <row r="26" spans="1:3" x14ac:dyDescent="0.35">
      <c r="A26" s="24"/>
      <c r="B26" s="19" t="s">
        <v>99</v>
      </c>
      <c r="C26" s="25">
        <v>0</v>
      </c>
    </row>
    <row r="27" spans="1:3" x14ac:dyDescent="0.35">
      <c r="A27" s="24"/>
      <c r="B27" s="19" t="s">
        <v>111</v>
      </c>
      <c r="C27" s="23">
        <v>1</v>
      </c>
    </row>
    <row r="28" spans="1:3" x14ac:dyDescent="0.35">
      <c r="A28" s="15" t="s">
        <v>90</v>
      </c>
      <c r="B28" s="74">
        <f>IFERROR(B17*(VLOOKUP(B15,[2]Hoja2!$G$1:$H$6,2,0)),16666)</f>
        <v>16666</v>
      </c>
      <c r="C28" s="74"/>
    </row>
    <row r="29" spans="1:3" ht="103.5" customHeight="1" x14ac:dyDescent="0.35">
      <c r="A29" s="18" t="s">
        <v>40</v>
      </c>
      <c r="B29" s="91" t="s">
        <v>207</v>
      </c>
      <c r="C29" s="75"/>
    </row>
    <row r="30" spans="1:3" ht="132" customHeight="1" x14ac:dyDescent="0.35">
      <c r="A30" s="18" t="s">
        <v>41</v>
      </c>
      <c r="B30" s="81" t="s">
        <v>205</v>
      </c>
      <c r="C30" s="82"/>
    </row>
    <row r="32" spans="1:3" x14ac:dyDescent="0.35">
      <c r="A32" s="24"/>
      <c r="B32" s="24"/>
      <c r="C32" s="24"/>
    </row>
    <row r="33" spans="1:3" ht="26" x14ac:dyDescent="0.35">
      <c r="A33" s="83" t="s">
        <v>170</v>
      </c>
      <c r="B33" s="83"/>
      <c r="C33" s="83"/>
    </row>
    <row r="34" spans="1:3" x14ac:dyDescent="0.35">
      <c r="A34" s="84" t="s">
        <v>173</v>
      </c>
      <c r="B34" s="84"/>
      <c r="C34" s="84"/>
    </row>
    <row r="35" spans="1:3" x14ac:dyDescent="0.35">
      <c r="A35" s="31" t="s">
        <v>152</v>
      </c>
      <c r="B35" s="31" t="s">
        <v>171</v>
      </c>
      <c r="C35" s="32" t="s">
        <v>172</v>
      </c>
    </row>
    <row r="36" spans="1:3" ht="25" x14ac:dyDescent="0.35">
      <c r="A36" s="33" t="s">
        <v>160</v>
      </c>
      <c r="B36" s="34" t="s">
        <v>22</v>
      </c>
      <c r="C36" s="33" t="s">
        <v>174</v>
      </c>
    </row>
    <row r="37" spans="1:3" ht="50" x14ac:dyDescent="0.35">
      <c r="A37" s="33" t="s">
        <v>161</v>
      </c>
      <c r="B37" s="34" t="s">
        <v>22</v>
      </c>
      <c r="C37" s="33" t="s">
        <v>153</v>
      </c>
    </row>
    <row r="38" spans="1:3" ht="37.5" x14ac:dyDescent="0.35">
      <c r="A38" s="33" t="s">
        <v>162</v>
      </c>
      <c r="B38" s="34" t="s">
        <v>22</v>
      </c>
      <c r="C38" s="33" t="s">
        <v>175</v>
      </c>
    </row>
    <row r="39" spans="1:3" ht="25" x14ac:dyDescent="0.35">
      <c r="A39" s="33" t="s">
        <v>163</v>
      </c>
      <c r="B39" s="34" t="s">
        <v>22</v>
      </c>
      <c r="C39" s="33" t="s">
        <v>154</v>
      </c>
    </row>
    <row r="40" spans="1:3" x14ac:dyDescent="0.35">
      <c r="A40" s="33" t="s">
        <v>164</v>
      </c>
      <c r="B40" s="34" t="s">
        <v>22</v>
      </c>
      <c r="C40" s="35"/>
    </row>
    <row r="41" spans="1:3" ht="25" x14ac:dyDescent="0.35">
      <c r="A41" s="33" t="s">
        <v>165</v>
      </c>
      <c r="B41" s="34" t="s">
        <v>22</v>
      </c>
      <c r="C41" s="33" t="s">
        <v>155</v>
      </c>
    </row>
    <row r="42" spans="1:3" ht="25" x14ac:dyDescent="0.35">
      <c r="A42" s="33" t="s">
        <v>166</v>
      </c>
      <c r="B42" s="34" t="s">
        <v>22</v>
      </c>
      <c r="C42" s="33" t="s">
        <v>156</v>
      </c>
    </row>
    <row r="43" spans="1:3" x14ac:dyDescent="0.35">
      <c r="A43" s="33" t="s">
        <v>167</v>
      </c>
      <c r="B43" s="34" t="s">
        <v>22</v>
      </c>
      <c r="C43" s="35" t="s">
        <v>157</v>
      </c>
    </row>
    <row r="44" spans="1:3" ht="25" x14ac:dyDescent="0.35">
      <c r="A44" s="33" t="s">
        <v>168</v>
      </c>
      <c r="B44" s="34" t="s">
        <v>22</v>
      </c>
      <c r="C44" s="35" t="s">
        <v>158</v>
      </c>
    </row>
    <row r="45" spans="1:3" ht="25" x14ac:dyDescent="0.35">
      <c r="A45" s="33" t="s">
        <v>169</v>
      </c>
      <c r="B45" s="34" t="s">
        <v>22</v>
      </c>
      <c r="C45" s="35" t="s">
        <v>159</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17:C17"/>
    <mergeCell ref="B29:C29"/>
    <mergeCell ref="A19:A24"/>
    <mergeCell ref="B21:C21"/>
    <mergeCell ref="B24:C24"/>
    <mergeCell ref="B28:C28"/>
    <mergeCell ref="B5:C5"/>
    <mergeCell ref="B6:C6"/>
    <mergeCell ref="B7:C7"/>
    <mergeCell ref="A9:A14"/>
    <mergeCell ref="B9:C9"/>
    <mergeCell ref="B12:C12"/>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16" zoomScaleNormal="100" workbookViewId="0">
      <selection activeCell="B32" sqref="B32"/>
    </sheetView>
  </sheetViews>
  <sheetFormatPr baseColWidth="10" defaultColWidth="0" defaultRowHeight="14.5" x14ac:dyDescent="0.35"/>
  <cols>
    <col min="1" max="1" width="52.2695312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0" t="s">
        <v>29</v>
      </c>
      <c r="B1" s="70"/>
      <c r="C1" s="70"/>
    </row>
    <row r="2" spans="1:6" x14ac:dyDescent="0.35">
      <c r="A2" s="17" t="s">
        <v>14</v>
      </c>
      <c r="B2" s="89" t="str">
        <f>'GENERALES NOTA 321'!B2:C2</f>
        <v>SINIESTRO  111118649  - APLICATIVO 214726</v>
      </c>
      <c r="C2" s="90"/>
    </row>
    <row r="3" spans="1:6" x14ac:dyDescent="0.35">
      <c r="A3" s="18" t="s">
        <v>2</v>
      </c>
      <c r="B3" s="75" t="str">
        <f>'GENERALES NOTA 321'!B3:C3</f>
        <v>2025009078-004-000</v>
      </c>
      <c r="C3" s="75"/>
    </row>
    <row r="4" spans="1:6" x14ac:dyDescent="0.35">
      <c r="A4" s="18" t="s">
        <v>0</v>
      </c>
      <c r="B4" s="75" t="str">
        <f>'GENERALES NOTA 321'!B4:C4</f>
        <v>SUPERINTENDENCIA FINANCIERA DE COLOMBIA</v>
      </c>
      <c r="C4" s="75"/>
    </row>
    <row r="5" spans="1:6" x14ac:dyDescent="0.35">
      <c r="A5" s="18" t="s">
        <v>92</v>
      </c>
      <c r="B5" s="75" t="str">
        <f>'GENERALES NOTA 321'!B5:C5</f>
        <v>ALLIANZ SEGUROS DE VIDA S.A.</v>
      </c>
      <c r="C5" s="75"/>
    </row>
    <row r="6" spans="1:6" ht="14.65" customHeight="1" x14ac:dyDescent="0.35">
      <c r="A6" s="18" t="s">
        <v>1</v>
      </c>
      <c r="B6" s="75" t="str">
        <f>'GENERALES NOTA 321'!B6:C6</f>
        <v>NELLY SOCORRO MANCHABAJOY</v>
      </c>
      <c r="C6" s="75"/>
    </row>
    <row r="7" spans="1:6" x14ac:dyDescent="0.35">
      <c r="A7" s="18" t="s">
        <v>93</v>
      </c>
      <c r="B7" s="75" t="str">
        <f>'GENERALES NOTA 321'!B7:C7</f>
        <v>DEMANDA DIRECTA</v>
      </c>
      <c r="C7" s="75"/>
    </row>
    <row r="8" spans="1:6" ht="29" x14ac:dyDescent="0.35">
      <c r="A8" s="18" t="s">
        <v>32</v>
      </c>
      <c r="B8" s="85">
        <f>'GENERALES NOTA 322'!B15:C15</f>
        <v>33704000</v>
      </c>
      <c r="C8" s="86"/>
    </row>
    <row r="9" spans="1:6" x14ac:dyDescent="0.35">
      <c r="A9" s="76" t="s">
        <v>33</v>
      </c>
      <c r="B9" s="77" t="s">
        <v>34</v>
      </c>
      <c r="C9" s="78"/>
    </row>
    <row r="10" spans="1:6" x14ac:dyDescent="0.35">
      <c r="A10" s="76"/>
      <c r="B10" s="19" t="s">
        <v>35</v>
      </c>
      <c r="C10" s="16">
        <f>'GENERALES NOTA 322'!C17</f>
        <v>0</v>
      </c>
    </row>
    <row r="11" spans="1:6" x14ac:dyDescent="0.35">
      <c r="A11" s="76"/>
      <c r="B11" s="19" t="s">
        <v>36</v>
      </c>
      <c r="C11" s="16">
        <f>'GENERALES NOTA 322'!C18</f>
        <v>33704000</v>
      </c>
    </row>
    <row r="12" spans="1:6" x14ac:dyDescent="0.35">
      <c r="A12" s="76"/>
      <c r="B12" s="77"/>
      <c r="C12" s="78"/>
    </row>
    <row r="13" spans="1:6" x14ac:dyDescent="0.35">
      <c r="A13" s="76"/>
      <c r="B13" s="19" t="s">
        <v>95</v>
      </c>
      <c r="C13" s="21"/>
    </row>
    <row r="14" spans="1:6" x14ac:dyDescent="0.35">
      <c r="A14" s="76"/>
      <c r="B14" s="19" t="s">
        <v>96</v>
      </c>
      <c r="C14" s="21"/>
      <c r="E14" t="s">
        <v>45</v>
      </c>
      <c r="F14" s="14">
        <v>0.7</v>
      </c>
    </row>
    <row r="15" spans="1:6" x14ac:dyDescent="0.35">
      <c r="A15" s="20" t="s">
        <v>30</v>
      </c>
      <c r="B15" s="89" t="s">
        <v>43</v>
      </c>
      <c r="C15" s="90"/>
    </row>
    <row r="16" spans="1:6" ht="89.25" customHeight="1" x14ac:dyDescent="0.35">
      <c r="A16" s="18" t="s">
        <v>31</v>
      </c>
      <c r="B16" s="87" t="s">
        <v>202</v>
      </c>
      <c r="C16" s="88"/>
    </row>
    <row r="17" spans="1:3" ht="28.5" customHeight="1" x14ac:dyDescent="0.35">
      <c r="A17" s="11" t="s">
        <v>38</v>
      </c>
      <c r="B17" s="74">
        <f>((C19+C20+C22+C23)-C26)*C25*C27</f>
        <v>44437479</v>
      </c>
      <c r="C17" s="74"/>
    </row>
    <row r="18" spans="1:3" x14ac:dyDescent="0.35">
      <c r="A18" s="20" t="s">
        <v>39</v>
      </c>
      <c r="B18" s="79" t="s">
        <v>34</v>
      </c>
      <c r="C18" s="80"/>
    </row>
    <row r="19" spans="1:3" x14ac:dyDescent="0.35">
      <c r="A19" s="92"/>
      <c r="B19" s="19" t="s">
        <v>35</v>
      </c>
      <c r="C19" s="16">
        <v>0</v>
      </c>
    </row>
    <row r="20" spans="1:3" x14ac:dyDescent="0.35">
      <c r="A20" s="93"/>
      <c r="B20" s="19" t="s">
        <v>36</v>
      </c>
      <c r="C20" s="16">
        <v>44437479</v>
      </c>
    </row>
    <row r="21" spans="1:3" x14ac:dyDescent="0.35">
      <c r="A21" s="93"/>
      <c r="B21" s="77" t="s">
        <v>37</v>
      </c>
      <c r="C21" s="78"/>
    </row>
    <row r="22" spans="1:3" x14ac:dyDescent="0.35">
      <c r="A22" s="93"/>
      <c r="B22" s="19" t="s">
        <v>95</v>
      </c>
      <c r="C22" s="16">
        <v>0</v>
      </c>
    </row>
    <row r="23" spans="1:3" ht="29" x14ac:dyDescent="0.35">
      <c r="A23" s="93"/>
      <c r="B23" s="19" t="s">
        <v>97</v>
      </c>
      <c r="C23" s="16">
        <v>0</v>
      </c>
    </row>
    <row r="24" spans="1:3" x14ac:dyDescent="0.35">
      <c r="A24" s="93"/>
      <c r="B24" s="77" t="s">
        <v>98</v>
      </c>
      <c r="C24" s="78"/>
    </row>
    <row r="25" spans="1:3" x14ac:dyDescent="0.35">
      <c r="A25" s="22"/>
      <c r="B25" s="19" t="s">
        <v>102</v>
      </c>
      <c r="C25" s="23">
        <v>1</v>
      </c>
    </row>
    <row r="26" spans="1:3" x14ac:dyDescent="0.35">
      <c r="A26" s="24"/>
      <c r="B26" s="19" t="s">
        <v>99</v>
      </c>
      <c r="C26" s="25">
        <v>0</v>
      </c>
    </row>
    <row r="27" spans="1:3" x14ac:dyDescent="0.35">
      <c r="A27" s="24"/>
      <c r="B27" s="19" t="s">
        <v>111</v>
      </c>
      <c r="C27" s="23">
        <v>1</v>
      </c>
    </row>
    <row r="28" spans="1:3" x14ac:dyDescent="0.35">
      <c r="A28" s="15" t="s">
        <v>90</v>
      </c>
      <c r="B28" s="74">
        <f>IFERROR(B17*(VLOOKUP(B15,Hoja2!$G$1:$H$6,2,0)),16666)</f>
        <v>16666</v>
      </c>
      <c r="C28" s="74"/>
    </row>
    <row r="29" spans="1:3" ht="103.5" customHeight="1" x14ac:dyDescent="0.35">
      <c r="A29" s="18" t="s">
        <v>40</v>
      </c>
      <c r="B29" s="91" t="s">
        <v>203</v>
      </c>
      <c r="C29" s="75"/>
    </row>
    <row r="30" spans="1:3" ht="132" customHeight="1" x14ac:dyDescent="0.35">
      <c r="A30" s="18" t="s">
        <v>41</v>
      </c>
      <c r="B30" s="81" t="s">
        <v>204</v>
      </c>
      <c r="C30" s="82"/>
    </row>
    <row r="32" spans="1:3" x14ac:dyDescent="0.35">
      <c r="A32" s="24"/>
      <c r="B32" s="24"/>
      <c r="C32" s="24"/>
    </row>
    <row r="33" spans="1:3" ht="26" x14ac:dyDescent="0.35">
      <c r="A33" s="83" t="s">
        <v>170</v>
      </c>
      <c r="B33" s="83"/>
      <c r="C33" s="83"/>
    </row>
    <row r="34" spans="1:3" x14ac:dyDescent="0.35">
      <c r="A34" s="84" t="s">
        <v>173</v>
      </c>
      <c r="B34" s="84"/>
      <c r="C34" s="84"/>
    </row>
    <row r="35" spans="1:3" x14ac:dyDescent="0.35">
      <c r="A35" s="31" t="s">
        <v>152</v>
      </c>
      <c r="B35" s="31" t="s">
        <v>171</v>
      </c>
      <c r="C35" s="32" t="s">
        <v>172</v>
      </c>
    </row>
    <row r="36" spans="1:3" ht="25" x14ac:dyDescent="0.35">
      <c r="A36" s="33" t="s">
        <v>160</v>
      </c>
      <c r="B36" s="34" t="s">
        <v>22</v>
      </c>
      <c r="C36" s="33" t="s">
        <v>174</v>
      </c>
    </row>
    <row r="37" spans="1:3" ht="50" x14ac:dyDescent="0.35">
      <c r="A37" s="33" t="s">
        <v>161</v>
      </c>
      <c r="B37" s="34" t="s">
        <v>22</v>
      </c>
      <c r="C37" s="33" t="s">
        <v>153</v>
      </c>
    </row>
    <row r="38" spans="1:3" ht="37.5" x14ac:dyDescent="0.35">
      <c r="A38" s="33" t="s">
        <v>162</v>
      </c>
      <c r="B38" s="34" t="s">
        <v>22</v>
      </c>
      <c r="C38" s="33" t="s">
        <v>175</v>
      </c>
    </row>
    <row r="39" spans="1:3" ht="25" x14ac:dyDescent="0.35">
      <c r="A39" s="33" t="s">
        <v>163</v>
      </c>
      <c r="B39" s="34" t="s">
        <v>22</v>
      </c>
      <c r="C39" s="33" t="s">
        <v>154</v>
      </c>
    </row>
    <row r="40" spans="1:3" x14ac:dyDescent="0.35">
      <c r="A40" s="33" t="s">
        <v>164</v>
      </c>
      <c r="B40" s="34" t="s">
        <v>22</v>
      </c>
      <c r="C40" s="35"/>
    </row>
    <row r="41" spans="1:3" ht="25" x14ac:dyDescent="0.35">
      <c r="A41" s="33" t="s">
        <v>165</v>
      </c>
      <c r="B41" s="34" t="s">
        <v>22</v>
      </c>
      <c r="C41" s="33" t="s">
        <v>155</v>
      </c>
    </row>
    <row r="42" spans="1:3" ht="25" x14ac:dyDescent="0.35">
      <c r="A42" s="33" t="s">
        <v>166</v>
      </c>
      <c r="B42" s="34" t="s">
        <v>22</v>
      </c>
      <c r="C42" s="33" t="s">
        <v>156</v>
      </c>
    </row>
    <row r="43" spans="1:3" x14ac:dyDescent="0.35">
      <c r="A43" s="33" t="s">
        <v>167</v>
      </c>
      <c r="B43" s="34" t="s">
        <v>22</v>
      </c>
      <c r="C43" s="35" t="s">
        <v>157</v>
      </c>
    </row>
    <row r="44" spans="1:3" ht="25" x14ac:dyDescent="0.35">
      <c r="A44" s="33" t="s">
        <v>168</v>
      </c>
      <c r="B44" s="34" t="s">
        <v>22</v>
      </c>
      <c r="C44" s="35" t="s">
        <v>158</v>
      </c>
    </row>
    <row r="45" spans="1:3" ht="25" x14ac:dyDescent="0.35">
      <c r="A45" s="33" t="s">
        <v>169</v>
      </c>
      <c r="B45" s="34" t="s">
        <v>22</v>
      </c>
      <c r="C45" s="35" t="s">
        <v>159</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abSelected="1" zoomScale="85" zoomScaleNormal="85" workbookViewId="0">
      <selection activeCell="C14" sqref="C14"/>
    </sheetView>
  </sheetViews>
  <sheetFormatPr baseColWidth="10" defaultColWidth="0" defaultRowHeight="14.5" x14ac:dyDescent="0.35"/>
  <cols>
    <col min="1" max="1" width="55.453125" customWidth="1"/>
    <col min="2" max="2" width="43.6328125" customWidth="1"/>
    <col min="3" max="3" width="63.90625" customWidth="1"/>
    <col min="4" max="16384" width="10.7265625" hidden="1"/>
  </cols>
  <sheetData>
    <row r="1" spans="1:3" ht="26" x14ac:dyDescent="0.35">
      <c r="A1" s="70" t="s">
        <v>42</v>
      </c>
      <c r="B1" s="70"/>
      <c r="C1" s="70"/>
    </row>
    <row r="2" spans="1:3" ht="16.899999999999999" customHeight="1" x14ac:dyDescent="0.35">
      <c r="A2" s="29" t="s">
        <v>14</v>
      </c>
      <c r="B2" s="106" t="s">
        <v>194</v>
      </c>
      <c r="C2" s="107"/>
    </row>
    <row r="3" spans="1:3" ht="16.149999999999999" customHeight="1" x14ac:dyDescent="0.35">
      <c r="A3" s="5" t="s">
        <v>120</v>
      </c>
      <c r="B3" s="104" t="str">
        <f>'GENERALES NOTA 322'!B2:C2</f>
        <v>2025009078-004-000</v>
      </c>
      <c r="C3" s="104"/>
    </row>
    <row r="4" spans="1:3" x14ac:dyDescent="0.35">
      <c r="A4" s="5" t="s">
        <v>109</v>
      </c>
      <c r="B4" s="104" t="str">
        <f>'GENERALES NOTA 322'!B3:C3</f>
        <v>SUPERINTENDENCIA FINANCIERA DE COLOMBIA</v>
      </c>
      <c r="C4" s="104"/>
    </row>
    <row r="5" spans="1:3" ht="28.9" customHeight="1" x14ac:dyDescent="0.35">
      <c r="A5" s="105" t="s">
        <v>121</v>
      </c>
      <c r="B5" s="104" t="str">
        <f>'GENERALES NOTA 322'!B4:C4</f>
        <v>ALLIANZ SEGUROS DE VIDA S.A.</v>
      </c>
      <c r="C5" s="104"/>
    </row>
    <row r="6" spans="1:3" x14ac:dyDescent="0.35">
      <c r="A6" s="5" t="s">
        <v>122</v>
      </c>
      <c r="B6" s="104" t="str">
        <f>'GENERALES NOTA 322'!B5:C5</f>
        <v>NELLY SOCORRO MANCHABAJOY</v>
      </c>
      <c r="C6" s="104"/>
    </row>
    <row r="7" spans="1:3" ht="43.5" customHeight="1" x14ac:dyDescent="0.35">
      <c r="A7" s="105" t="s">
        <v>123</v>
      </c>
      <c r="B7" s="104" t="str">
        <f>'GENERALES NOTA 322'!B6:C6</f>
        <v>DEMANDA DIRECTA</v>
      </c>
      <c r="C7" s="104"/>
    </row>
    <row r="8" spans="1:3" x14ac:dyDescent="0.35">
      <c r="A8" s="5" t="s">
        <v>100</v>
      </c>
      <c r="B8" s="104" t="s">
        <v>43</v>
      </c>
      <c r="C8" s="104"/>
    </row>
    <row r="9" spans="1:3" x14ac:dyDescent="0.35">
      <c r="A9" s="12" t="s">
        <v>39</v>
      </c>
      <c r="B9" s="108">
        <v>44437479</v>
      </c>
      <c r="C9" s="108"/>
    </row>
    <row r="10" spans="1:3" x14ac:dyDescent="0.35">
      <c r="A10" s="12" t="s">
        <v>142</v>
      </c>
      <c r="B10" s="109">
        <v>16666</v>
      </c>
      <c r="C10" s="109"/>
    </row>
    <row r="11" spans="1:3" ht="34.5" customHeight="1" x14ac:dyDescent="0.35">
      <c r="A11" s="111" t="s">
        <v>141</v>
      </c>
      <c r="B11" s="110" t="s">
        <v>208</v>
      </c>
      <c r="C11" s="60"/>
    </row>
    <row r="12" spans="1:3" ht="29" x14ac:dyDescent="0.35">
      <c r="A12" s="5" t="s">
        <v>143</v>
      </c>
      <c r="B12" s="41" t="s">
        <v>21</v>
      </c>
      <c r="C12" s="41"/>
    </row>
    <row r="13" spans="1:3" ht="29" x14ac:dyDescent="0.35">
      <c r="A13" s="5" t="s">
        <v>144</v>
      </c>
      <c r="B13" s="41" t="s">
        <v>21</v>
      </c>
      <c r="C13" s="41"/>
    </row>
    <row r="14" spans="1:3" x14ac:dyDescent="0.35">
      <c r="A14" s="5" t="s">
        <v>145</v>
      </c>
      <c r="B14" s="27" t="s">
        <v>21</v>
      </c>
      <c r="C14" s="27" t="s">
        <v>209</v>
      </c>
    </row>
    <row r="15" spans="1:3" x14ac:dyDescent="0.35">
      <c r="A15" s="12" t="s">
        <v>146</v>
      </c>
      <c r="B15" s="41" t="s">
        <v>22</v>
      </c>
      <c r="C15" s="41"/>
    </row>
    <row r="16" spans="1:3" ht="100.5" customHeight="1" x14ac:dyDescent="0.35">
      <c r="A16" s="111" t="s">
        <v>147</v>
      </c>
      <c r="B16" s="112" t="s">
        <v>210</v>
      </c>
      <c r="C16" s="112"/>
    </row>
    <row r="17" ht="36.4" customHeight="1" x14ac:dyDescent="0.35"/>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7265625" customWidth="1"/>
    <col min="4" max="8" width="0" hidden="1" customWidth="1"/>
    <col min="9" max="16384" width="11.453125" hidden="1"/>
  </cols>
  <sheetData>
    <row r="1" spans="1:3" ht="18.5" x14ac:dyDescent="0.35">
      <c r="A1" s="96" t="s">
        <v>118</v>
      </c>
      <c r="B1" s="96"/>
      <c r="C1" s="96"/>
    </row>
    <row r="2" spans="1:3" x14ac:dyDescent="0.35">
      <c r="A2" s="29" t="s">
        <v>14</v>
      </c>
      <c r="B2" s="94" t="str">
        <f>'[3]AUTOS NOTA 321'!B2:C2</f>
        <v xml:space="preserve">SINIESTRO   LEGIS </v>
      </c>
      <c r="C2" s="95"/>
    </row>
    <row r="3" spans="1:3" ht="23.65" customHeight="1" x14ac:dyDescent="0.35">
      <c r="A3" s="5" t="s">
        <v>2</v>
      </c>
      <c r="B3" s="41" t="str">
        <f>'GENERALES NOTA 322'!B2:C2</f>
        <v>2025009078-004-000</v>
      </c>
      <c r="C3" s="41"/>
    </row>
    <row r="4" spans="1:3" x14ac:dyDescent="0.35">
      <c r="A4" s="5" t="s">
        <v>0</v>
      </c>
      <c r="B4" s="41" t="str">
        <f>'GENERALES NOTA 322'!B3:C3</f>
        <v>SUPERINTENDENCIA FINANCIERA DE COLOMBIA</v>
      </c>
      <c r="C4" s="41"/>
    </row>
    <row r="5" spans="1:3" x14ac:dyDescent="0.35">
      <c r="A5" s="5" t="s">
        <v>92</v>
      </c>
      <c r="B5" s="41" t="str">
        <f>'GENERALES NOTA 322'!B4:C4</f>
        <v>ALLIANZ SEGUROS DE VIDA S.A.</v>
      </c>
      <c r="C5" s="41"/>
    </row>
    <row r="6" spans="1:3" x14ac:dyDescent="0.35">
      <c r="A6" s="5" t="s">
        <v>1</v>
      </c>
      <c r="B6" s="41" t="str">
        <f>'GENERALES NOTA 322'!B5:C5</f>
        <v>NELLY SOCORRO MANCHABAJOY</v>
      </c>
      <c r="C6" s="41"/>
    </row>
    <row r="7" spans="1:3" x14ac:dyDescent="0.35">
      <c r="A7" s="5" t="s">
        <v>93</v>
      </c>
      <c r="B7" s="41" t="str">
        <f>'GENERALES NOTA 322'!B6:C6</f>
        <v>DEMANDA DIRECTA</v>
      </c>
      <c r="C7" s="41"/>
    </row>
    <row r="8" spans="1:3" x14ac:dyDescent="0.35">
      <c r="A8" s="5" t="s">
        <v>100</v>
      </c>
      <c r="B8" s="41" t="str">
        <f>'GENERALES NOTA 325'!B8:C8</f>
        <v>REMOTO</v>
      </c>
      <c r="C8" s="41"/>
    </row>
    <row r="9" spans="1:3" x14ac:dyDescent="0.35">
      <c r="A9" s="12" t="s">
        <v>39</v>
      </c>
      <c r="B9" s="97">
        <f>'VIDA NOTA 324 -478'!B17:C17</f>
        <v>44437479</v>
      </c>
      <c r="C9" s="97"/>
    </row>
    <row r="10" spans="1:3" x14ac:dyDescent="0.35">
      <c r="A10" s="5" t="s">
        <v>112</v>
      </c>
      <c r="B10" s="98">
        <v>25000000</v>
      </c>
      <c r="C10" s="98"/>
    </row>
    <row r="11" spans="1:3" ht="40.9" customHeight="1" x14ac:dyDescent="0.35">
      <c r="A11" s="5" t="s">
        <v>151</v>
      </c>
      <c r="B11" s="41"/>
      <c r="C11" s="41"/>
    </row>
    <row r="12" spans="1:3" ht="40.9" hidden="1" customHeight="1" x14ac:dyDescent="0.35">
      <c r="A12" s="5" t="s">
        <v>115</v>
      </c>
      <c r="B12" s="41"/>
      <c r="C12" s="41"/>
    </row>
    <row r="13" spans="1:3" ht="18.75" customHeight="1" x14ac:dyDescent="0.35">
      <c r="A13" s="5" t="s">
        <v>116</v>
      </c>
      <c r="B13" s="99"/>
      <c r="C13" s="99"/>
    </row>
    <row r="14" spans="1:3" x14ac:dyDescent="0.35">
      <c r="A14" s="5" t="s">
        <v>117</v>
      </c>
      <c r="B14" s="41"/>
      <c r="C14" s="41"/>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7265625" customWidth="1"/>
    <col min="2" max="2" width="39.7265625" customWidth="1"/>
    <col min="3" max="3" width="96.26953125" customWidth="1"/>
    <col min="4" max="16384" width="11.453125" hidden="1"/>
  </cols>
  <sheetData>
    <row r="1" spans="1:3" ht="18.5" x14ac:dyDescent="0.35">
      <c r="A1" s="96" t="s">
        <v>119</v>
      </c>
      <c r="B1" s="96"/>
      <c r="C1" s="96"/>
    </row>
    <row r="2" spans="1:3" ht="13.9" customHeight="1" x14ac:dyDescent="0.35">
      <c r="A2" s="10" t="s">
        <v>14</v>
      </c>
      <c r="B2" s="94" t="str">
        <f>'[3]AUTOS NOTA 321'!B2:C2</f>
        <v xml:space="preserve">SINIESTRO   LEGIS </v>
      </c>
      <c r="C2" s="95"/>
    </row>
    <row r="3" spans="1:3" x14ac:dyDescent="0.35">
      <c r="A3" s="5" t="s">
        <v>2</v>
      </c>
      <c r="B3" s="41" t="str">
        <f>'GENERALES NOTA 322'!B2:C2</f>
        <v>2025009078-004-000</v>
      </c>
      <c r="C3" s="41"/>
    </row>
    <row r="4" spans="1:3" x14ac:dyDescent="0.35">
      <c r="A4" s="5" t="s">
        <v>0</v>
      </c>
      <c r="B4" s="41" t="str">
        <f>'GENERALES NOTA 322'!B3:C3</f>
        <v>SUPERINTENDENCIA FINANCIERA DE COLOMBIA</v>
      </c>
      <c r="C4" s="41"/>
    </row>
    <row r="5" spans="1:3" x14ac:dyDescent="0.35">
      <c r="A5" s="5" t="s">
        <v>92</v>
      </c>
      <c r="B5" s="41" t="str">
        <f>'GENERALES NOTA 322'!B4:C4</f>
        <v>ALLIANZ SEGUROS DE VIDA S.A.</v>
      </c>
      <c r="C5" s="41"/>
    </row>
    <row r="6" spans="1:3" x14ac:dyDescent="0.35">
      <c r="A6" s="5" t="s">
        <v>1</v>
      </c>
      <c r="B6" s="41" t="str">
        <f>'GENERALES NOTA 322'!B5:C5</f>
        <v>NELLY SOCORRO MANCHABAJOY</v>
      </c>
      <c r="C6" s="41"/>
    </row>
    <row r="7" spans="1:3" x14ac:dyDescent="0.35">
      <c r="A7" s="5" t="s">
        <v>93</v>
      </c>
      <c r="B7" s="41" t="str">
        <f>'GENERALES NOTA 322'!B6:C6</f>
        <v>DEMANDA DIRECTA</v>
      </c>
      <c r="C7" s="41"/>
    </row>
    <row r="8" spans="1:3" x14ac:dyDescent="0.35">
      <c r="A8" s="5" t="s">
        <v>113</v>
      </c>
      <c r="B8" s="41" t="str">
        <f>'GENERALES NOTA 325'!B8:C8</f>
        <v>REMOTO</v>
      </c>
      <c r="C8" s="41"/>
    </row>
    <row r="9" spans="1:3" ht="24" customHeight="1" x14ac:dyDescent="0.35">
      <c r="A9" s="5" t="s">
        <v>114</v>
      </c>
      <c r="B9" s="41"/>
      <c r="C9" s="41"/>
    </row>
    <row r="10" spans="1:3" ht="88.5" customHeight="1" x14ac:dyDescent="0.35">
      <c r="A10" s="5" t="s">
        <v>148</v>
      </c>
      <c r="B10" s="41"/>
      <c r="C10" s="41"/>
    </row>
    <row r="11" spans="1:3" ht="43.5" customHeight="1" x14ac:dyDescent="0.35">
      <c r="A11" s="102"/>
      <c r="B11" s="102"/>
      <c r="C11" s="102"/>
    </row>
    <row r="12" spans="1:3" hidden="1" x14ac:dyDescent="0.35">
      <c r="A12" s="103"/>
      <c r="B12" s="103"/>
      <c r="C12" s="103"/>
    </row>
    <row r="13" spans="1:3" ht="18.5" x14ac:dyDescent="0.35">
      <c r="A13" s="96" t="s">
        <v>149</v>
      </c>
      <c r="B13" s="96"/>
      <c r="C13" s="96"/>
    </row>
    <row r="14" spans="1:3" x14ac:dyDescent="0.35">
      <c r="A14" s="20" t="s">
        <v>30</v>
      </c>
      <c r="B14" s="89" t="s">
        <v>43</v>
      </c>
      <c r="C14" s="90"/>
    </row>
    <row r="15" spans="1:3" ht="29" x14ac:dyDescent="0.35">
      <c r="A15" s="18" t="s">
        <v>31</v>
      </c>
      <c r="B15" s="87"/>
      <c r="C15" s="88"/>
    </row>
    <row r="16" spans="1:3" ht="29" x14ac:dyDescent="0.35">
      <c r="A16" s="11" t="s">
        <v>38</v>
      </c>
      <c r="B16" s="74">
        <f>((C18+C19+C21+C22)-C25)*C24*C26</f>
        <v>100000000</v>
      </c>
      <c r="C16" s="74"/>
    </row>
    <row r="17" spans="1:3" x14ac:dyDescent="0.35">
      <c r="A17" s="20" t="s">
        <v>39</v>
      </c>
      <c r="B17" s="79" t="s">
        <v>34</v>
      </c>
      <c r="C17" s="80"/>
    </row>
    <row r="18" spans="1:3" x14ac:dyDescent="0.35">
      <c r="A18" s="92"/>
      <c r="B18" s="19" t="s">
        <v>35</v>
      </c>
      <c r="C18" s="16">
        <v>100000000</v>
      </c>
    </row>
    <row r="19" spans="1:3" x14ac:dyDescent="0.35">
      <c r="A19" s="93"/>
      <c r="B19" s="19" t="s">
        <v>36</v>
      </c>
      <c r="C19" s="16">
        <v>0</v>
      </c>
    </row>
    <row r="20" spans="1:3" x14ac:dyDescent="0.35">
      <c r="A20" s="93"/>
      <c r="B20" s="77" t="s">
        <v>37</v>
      </c>
      <c r="C20" s="78"/>
    </row>
    <row r="21" spans="1:3" x14ac:dyDescent="0.35">
      <c r="A21" s="93"/>
      <c r="B21" s="19" t="s">
        <v>95</v>
      </c>
      <c r="C21" s="16">
        <v>0</v>
      </c>
    </row>
    <row r="22" spans="1:3" ht="29" x14ac:dyDescent="0.35">
      <c r="A22" s="93"/>
      <c r="B22" s="19" t="s">
        <v>97</v>
      </c>
      <c r="C22" s="16">
        <v>0</v>
      </c>
    </row>
    <row r="23" spans="1:3" x14ac:dyDescent="0.35">
      <c r="A23" s="93"/>
      <c r="B23" s="77" t="s">
        <v>98</v>
      </c>
      <c r="C23" s="78"/>
    </row>
    <row r="24" spans="1:3" x14ac:dyDescent="0.35">
      <c r="A24" s="22"/>
      <c r="B24" s="19" t="s">
        <v>102</v>
      </c>
      <c r="C24" s="23">
        <v>1</v>
      </c>
    </row>
    <row r="25" spans="1:3" x14ac:dyDescent="0.35">
      <c r="A25" s="24"/>
      <c r="B25" s="19" t="s">
        <v>99</v>
      </c>
      <c r="C25" s="25">
        <v>0</v>
      </c>
    </row>
    <row r="26" spans="1:3" x14ac:dyDescent="0.35">
      <c r="A26" s="24"/>
      <c r="B26" s="19" t="s">
        <v>111</v>
      </c>
      <c r="C26" s="23">
        <v>1</v>
      </c>
    </row>
    <row r="27" spans="1:3" x14ac:dyDescent="0.35">
      <c r="A27" s="15" t="s">
        <v>90</v>
      </c>
      <c r="B27" s="74">
        <f>IFERROR(B16*(VLOOKUP(B14,Hoja2!$G$1:$H$6,2,0)),16666)</f>
        <v>16666</v>
      </c>
      <c r="C27" s="74"/>
    </row>
    <row r="28" spans="1:3" ht="95.25" customHeight="1" x14ac:dyDescent="0.35">
      <c r="A28" s="30" t="s">
        <v>150</v>
      </c>
      <c r="B28" s="100"/>
      <c r="C28" s="101"/>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101</v>
      </c>
    </row>
    <row r="2" spans="1:1" x14ac:dyDescent="0.35">
      <c r="A2" t="s">
        <v>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53125" defaultRowHeight="14.5" x14ac:dyDescent="0.35"/>
  <cols>
    <col min="4" max="4" width="20.26953125" bestFit="1" customWidth="1"/>
    <col min="5" max="5" width="42.7265625" bestFit="1" customWidth="1"/>
    <col min="7" max="7" width="33.26953125" customWidth="1"/>
    <col min="14" max="14" width="20.7265625" customWidth="1"/>
  </cols>
  <sheetData>
    <row r="1" spans="1:14" x14ac:dyDescent="0.35">
      <c r="A1" s="8" t="s">
        <v>46</v>
      </c>
      <c r="B1" t="s">
        <v>21</v>
      </c>
      <c r="C1" s="8" t="s">
        <v>20</v>
      </c>
      <c r="D1" s="8" t="s">
        <v>47</v>
      </c>
      <c r="E1" s="3" t="s">
        <v>5</v>
      </c>
      <c r="F1" s="2" t="s">
        <v>45</v>
      </c>
      <c r="G1" s="2" t="s">
        <v>103</v>
      </c>
      <c r="H1" s="4">
        <v>0.7</v>
      </c>
      <c r="I1" t="s">
        <v>3</v>
      </c>
      <c r="J1" t="s">
        <v>65</v>
      </c>
      <c r="L1" t="s">
        <v>110</v>
      </c>
      <c r="N1" s="2" t="s">
        <v>139</v>
      </c>
    </row>
    <row r="2" spans="1:14" x14ac:dyDescent="0.35">
      <c r="A2" t="s">
        <v>51</v>
      </c>
      <c r="B2" t="s">
        <v>22</v>
      </c>
      <c r="C2" t="s">
        <v>55</v>
      </c>
      <c r="D2" s="2" t="s">
        <v>48</v>
      </c>
      <c r="E2" s="1" t="s">
        <v>8</v>
      </c>
      <c r="F2" s="2" t="s">
        <v>43</v>
      </c>
      <c r="G2" s="2" t="s">
        <v>104</v>
      </c>
      <c r="H2" s="4">
        <v>0.25</v>
      </c>
      <c r="I2" t="s">
        <v>61</v>
      </c>
      <c r="J2" t="s">
        <v>66</v>
      </c>
      <c r="L2" t="s">
        <v>94</v>
      </c>
      <c r="N2" s="2" t="s">
        <v>140</v>
      </c>
    </row>
    <row r="3" spans="1:14" x14ac:dyDescent="0.35">
      <c r="A3" t="s">
        <v>52</v>
      </c>
      <c r="C3" t="s">
        <v>56</v>
      </c>
      <c r="D3" s="2" t="s">
        <v>49</v>
      </c>
      <c r="E3" s="1" t="s">
        <v>9</v>
      </c>
      <c r="F3" s="2" t="s">
        <v>44</v>
      </c>
      <c r="G3" s="2" t="s">
        <v>105</v>
      </c>
      <c r="H3" s="4">
        <v>0.55000000000000004</v>
      </c>
      <c r="I3" t="s">
        <v>62</v>
      </c>
      <c r="J3" t="s">
        <v>67</v>
      </c>
      <c r="N3" s="2" t="s">
        <v>43</v>
      </c>
    </row>
    <row r="4" spans="1:14" x14ac:dyDescent="0.35">
      <c r="A4" t="s">
        <v>53</v>
      </c>
      <c r="C4" t="s">
        <v>57</v>
      </c>
      <c r="E4" s="1" t="s">
        <v>10</v>
      </c>
      <c r="G4" s="2" t="s">
        <v>106</v>
      </c>
      <c r="H4" s="4">
        <v>0.15</v>
      </c>
      <c r="I4" t="s">
        <v>63</v>
      </c>
      <c r="J4" t="s">
        <v>68</v>
      </c>
      <c r="N4" s="2"/>
    </row>
    <row r="5" spans="1:14" x14ac:dyDescent="0.35">
      <c r="A5" t="s">
        <v>54</v>
      </c>
      <c r="E5" s="1" t="s">
        <v>6</v>
      </c>
      <c r="G5" s="2" t="s">
        <v>107</v>
      </c>
      <c r="H5" s="4">
        <v>0.7</v>
      </c>
      <c r="I5" t="s">
        <v>64</v>
      </c>
      <c r="J5" t="s">
        <v>69</v>
      </c>
      <c r="N5" s="2"/>
    </row>
    <row r="6" spans="1:14" x14ac:dyDescent="0.35">
      <c r="E6" s="1" t="s">
        <v>7</v>
      </c>
      <c r="G6" s="2" t="s">
        <v>108</v>
      </c>
      <c r="H6" s="4">
        <v>0.3</v>
      </c>
      <c r="J6" t="s">
        <v>70</v>
      </c>
      <c r="N6" s="2"/>
    </row>
    <row r="7" spans="1:14" x14ac:dyDescent="0.35">
      <c r="E7" s="1" t="s">
        <v>12</v>
      </c>
      <c r="G7" s="2" t="s">
        <v>43</v>
      </c>
      <c r="N7" s="2" t="s">
        <v>43</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GENERALES NOTA 322</vt:lpstr>
      <vt:lpstr>GENERALES NOTA 321</vt:lpstr>
      <vt:lpstr>GENERALES NOTA 324 -478 </vt:lpstr>
      <vt:lpstr>VIDA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Revelo Castiblanco, Maria Alejandra (ALLIANZ COLOMBIA)</cp:lastModifiedBy>
  <dcterms:created xsi:type="dcterms:W3CDTF">2020-12-07T14:41:17Z</dcterms:created>
  <dcterms:modified xsi:type="dcterms:W3CDTF">2025-02-28T00:12:04Z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