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santi\Downloads\"/>
    </mc:Choice>
  </mc:AlternateContent>
  <xr:revisionPtr revIDLastSave="0" documentId="13_ncr:1_{C678D93D-60F3-4C23-84E5-D5F3E771E097}" xr6:coauthVersionLast="47" xr6:coauthVersionMax="47" xr10:uidLastSave="{00000000-0000-0000-0000-000000000000}"/>
  <bookViews>
    <workbookView xWindow="-108" yWindow="-108" windowWidth="23256" windowHeight="12456" firstSheet="1" activeTab="3" xr2:uid="{00000000-000D-0000-FFFF-FFFF00000000}"/>
  </bookViews>
  <sheets>
    <sheet name="GENERALES NOTA 322" sheetId="5" r:id="rId1"/>
    <sheet name="GENERALES NOTA 321" sheetId="10" r:id="rId2"/>
    <sheet name="GENERALES NOTA 324 -478 " sheetId="19" r:id="rId3"/>
    <sheet name="VIDA NOTA 324 -478" sheetId="11" r:id="rId4"/>
    <sheet name="GENERALES NOTA 325" sheetId="14" r:id="rId5"/>
    <sheet name="CONCEPTO DE CONCILIACIÓN 330 " sheetId="17" r:id="rId6"/>
    <sheet name="CAMBIO DE CONTINGENCIA 423" sheetId="18" r:id="rId7"/>
    <sheet name="Hoja1" sheetId="15" state="hidden" r:id="rId8"/>
    <sheet name="Hoja2" sheetId="6" state="hidden" r:id="rId9"/>
  </sheets>
  <externalReferences>
    <externalReference r:id="rId10"/>
    <externalReference r:id="rId11"/>
    <externalReference r:id="rId12"/>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9" l="1"/>
  <c r="B3" i="19"/>
  <c r="B4" i="19"/>
  <c r="B5" i="19"/>
  <c r="B6" i="19"/>
  <c r="B7" i="19"/>
  <c r="B8" i="19"/>
  <c r="C10" i="19"/>
  <c r="C11" i="19"/>
  <c r="B17" i="19"/>
  <c r="B28" i="19" s="1"/>
  <c r="B16" i="18" l="1"/>
  <c r="B27" i="18" s="1"/>
  <c r="B8" i="18"/>
  <c r="G22" i="17"/>
  <c r="G24" i="17" s="1"/>
  <c r="H21" i="17"/>
  <c r="H23" i="17" s="1"/>
  <c r="H25" i="17" s="1"/>
  <c r="G21" i="17"/>
  <c r="G23" i="17" s="1"/>
  <c r="G25" i="17" s="1"/>
  <c r="F21" i="17"/>
  <c r="F23" i="17" s="1"/>
  <c r="F25" i="17" s="1"/>
  <c r="E21" i="17"/>
  <c r="E23" i="17" s="1"/>
  <c r="E25" i="17" s="1"/>
  <c r="D21" i="17"/>
  <c r="D23" i="17" s="1"/>
  <c r="D25" i="17" s="1"/>
  <c r="H20" i="17"/>
  <c r="H22" i="17" s="1"/>
  <c r="H24" i="17" s="1"/>
  <c r="G20" i="17"/>
  <c r="F20" i="17"/>
  <c r="F22" i="17" s="1"/>
  <c r="F24" i="17" s="1"/>
  <c r="E20" i="17"/>
  <c r="E22" i="17" s="1"/>
  <c r="E24" i="17" s="1"/>
  <c r="D20" i="17"/>
  <c r="D22" i="17" s="1"/>
  <c r="D24" i="17" s="1"/>
  <c r="B5" i="11"/>
  <c r="B6" i="11"/>
  <c r="B2" i="11"/>
  <c r="D34" i="5"/>
  <c r="D35" i="5"/>
  <c r="B8" i="17"/>
  <c r="B7" i="18"/>
  <c r="B6" i="18"/>
  <c r="B5" i="18"/>
  <c r="B4" i="18"/>
  <c r="B3" i="18"/>
  <c r="B2" i="18"/>
  <c r="B7" i="17"/>
  <c r="B6" i="17"/>
  <c r="B5" i="17"/>
  <c r="B4" i="17"/>
  <c r="B3" i="17"/>
  <c r="B2" i="17"/>
  <c r="B17" i="11"/>
  <c r="C11" i="11"/>
  <c r="C10" i="11"/>
  <c r="B7" i="10"/>
  <c r="B7" i="11" s="1"/>
  <c r="B7" i="14"/>
  <c r="B6" i="14"/>
  <c r="B5" i="14"/>
  <c r="B4" i="14"/>
  <c r="B3" i="14"/>
  <c r="B2" i="14"/>
  <c r="B15" i="5"/>
  <c r="B8" i="11" s="1"/>
  <c r="B4" i="10"/>
  <c r="B4" i="11" s="1"/>
  <c r="B5" i="10"/>
  <c r="B6" i="10"/>
  <c r="B3" i="10"/>
  <c r="B3" i="11" s="1"/>
  <c r="B28" i="11" l="1"/>
  <c r="B9" i="17"/>
</calcChain>
</file>

<file path=xl/sharedStrings.xml><?xml version="1.0" encoding="utf-8"?>
<sst xmlns="http://schemas.openxmlformats.org/spreadsheetml/2006/main" count="365" uniqueCount="208">
  <si>
    <t>Juzgado</t>
  </si>
  <si>
    <t xml:space="preserve">Demandante </t>
  </si>
  <si>
    <t>Radicado(23 digitos)</t>
  </si>
  <si>
    <t xml:space="preserve">Situcion Laboral </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</si>
  <si>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</si>
  <si>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</si>
  <si>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</si>
  <si>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</si>
  <si>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</si>
  <si>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</si>
  <si>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</si>
  <si>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</si>
  <si>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</si>
  <si>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</si>
  <si>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</si>
  <si>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</si>
  <si>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</si>
  <si>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</si>
  <si>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</si>
  <si>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</si>
  <si>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</si>
  <si>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</si>
  <si>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</si>
  <si>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</si>
  <si>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</si>
  <si>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</si>
  <si>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</si>
  <si>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</si>
  <si>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</si>
  <si>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</si>
  <si>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</si>
  <si>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</si>
  <si>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</si>
  <si>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</si>
  <si>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</si>
  <si>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</si>
  <si>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</si>
  <si>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</si>
  <si>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</si>
  <si>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</si>
  <si>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</si>
  <si>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</si>
  <si>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</si>
  <si>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</si>
  <si>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</si>
  <si>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</si>
  <si>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</si>
  <si>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</si>
  <si>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</si>
  <si>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</si>
  <si>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</si>
  <si>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</si>
  <si>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</si>
  <si>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</si>
  <si>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</si>
  <si>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</si>
  <si>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</si>
  <si>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</si>
  <si>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</si>
  <si>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</si>
  <si>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</si>
  <si>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</si>
  <si>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</si>
  <si>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</si>
  <si>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</si>
  <si>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</si>
  <si>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</si>
  <si>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</si>
  <si>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</si>
  <si>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</si>
  <si>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</si>
  <si>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</si>
  <si>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</si>
  <si>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</si>
  <si>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</si>
  <si>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</si>
  <si>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</si>
  <si>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</si>
  <si>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</si>
  <si>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</si>
  <si>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</si>
  <si>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</si>
  <si>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</si>
  <si>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</si>
  <si>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</si>
  <si>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</si>
  <si>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</si>
  <si>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</si>
  <si>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</si>
  <si>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</si>
  <si>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</si>
  <si>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</si>
  <si>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</si>
  <si>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</si>
  <si>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</si>
  <si>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</si>
  <si>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</si>
  <si>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</si>
  <si>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</si>
  <si>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</si>
  <si>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CONTINGENCIA</t>
  </si>
  <si>
    <t xml:space="preserve">SI </t>
  </si>
  <si>
    <t>COASEGURO RETENCION ALLIANZ (%)</t>
  </si>
  <si>
    <t>PROBABLE GENERALES</t>
  </si>
  <si>
    <t>EVENTUAL GENERALES</t>
  </si>
  <si>
    <t>PROBABLE RC MEDICA</t>
  </si>
  <si>
    <t>EVENTUAL RC MEDICA</t>
  </si>
  <si>
    <t>PROBABLE AVIACION,SALUD,VIDA</t>
  </si>
  <si>
    <t>EVENTUAL AVIACION,SALUD,VIDA</t>
  </si>
  <si>
    <t>JUZGADO</t>
  </si>
  <si>
    <t>LLAMADA EN GARANTIA</t>
  </si>
  <si>
    <t>CONCURRENCIA</t>
  </si>
  <si>
    <t xml:space="preserve">SUMA SOLICITADA </t>
  </si>
  <si>
    <t xml:space="preserve">CONTINGENCIA ACTUAL </t>
  </si>
  <si>
    <t xml:space="preserve">CAMBIO DE CONTINGENCIA </t>
  </si>
  <si>
    <t>COMENTARIO OUT</t>
  </si>
  <si>
    <t>AUTORIZACION COMPAÑÍA SUMA</t>
  </si>
  <si>
    <t xml:space="preserve">AUTORIZACION COMPAÑÍA COMENTARIOS </t>
  </si>
  <si>
    <t xml:space="preserve">CONCEPTO DE CONCILIACIÓN 330 </t>
  </si>
  <si>
    <t>CAMBIO CONTINGENCIA PJ</t>
  </si>
  <si>
    <t>RADICADO(23 DIGITOS)</t>
  </si>
  <si>
    <t>DEMANDADO</t>
  </si>
  <si>
    <t xml:space="preserve">DEMANDANTE </t>
  </si>
  <si>
    <t>TIPO DE VINCULACION COMPAÑÍA</t>
  </si>
  <si>
    <t>NOMBRE DE LESIONADO O MUERTO (S)</t>
  </si>
  <si>
    <t>FECHA DE LOS HECHOS</t>
  </si>
  <si>
    <t>FECHA DE SOLICITUD AUDIENCIA PREJUDICIAL</t>
  </si>
  <si>
    <t>FECHA DE AUDIENCIA PREJUDICIAL</t>
  </si>
  <si>
    <t>VALOR DE LAS PRETENSIONES TOTALES DE LA DEMANDA (EN PESOS NO EN SMMLV)</t>
  </si>
  <si>
    <t>PERJUICIOS RECLAMADOS  (EN PESOS NO EN SMMLV)</t>
  </si>
  <si>
    <t>ASEGURADO</t>
  </si>
  <si>
    <t>NIT ASEGURADO</t>
  </si>
  <si>
    <t xml:space="preserve">NO. PÓLIZA VINCULADA (LAS QUE SE NECESITE SOLICITAR). </t>
  </si>
  <si>
    <t>FECHA DE ASIGNACIÓN</t>
  </si>
  <si>
    <t>FECHA DE NOTIFICACIÓN</t>
  </si>
  <si>
    <t xml:space="preserve">FECHA DE CONTESTACION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</si>
  <si>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</si>
  <si>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VISTO BUENO OUTSOUCING</t>
  </si>
  <si>
    <t xml:space="preserve">CONTINGENCIA </t>
  </si>
  <si>
    <t xml:space="preserve">PROBABLE </t>
  </si>
  <si>
    <t xml:space="preserve">EVENTUAL </t>
  </si>
  <si>
    <t>COMENTARIOS CLASIFICACIÓN Y VALOR 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</si>
  <si>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</si>
  <si>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</si>
  <si>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</si>
  <si>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</si>
  <si>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</si>
  <si>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</si>
  <si>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COMENTARIOS CAMBIO DE CONTINGENCIA </t>
  </si>
  <si>
    <t xml:space="preserve">ACTUALIZACION DE CONTINGENCIA  </t>
  </si>
  <si>
    <t xml:space="preserve">COMENTARIO Y MOTIVO DE ACTUALIZACION DE CONTINGENCIA </t>
  </si>
  <si>
    <t>COMENTARIOS ABOGADO EXTERNO</t>
  </si>
  <si>
    <t>Descripción</t>
  </si>
  <si>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</si>
  <si>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t xml:space="preserve">Procesos judiciales llevados a cabo en distintas ciudades con los mismos demandantes. </t>
  </si>
  <si>
    <t xml:space="preserve">Demandantes con vínculos consanguineos, de afinidad y/o amistad con el asegurado. </t>
  </si>
  <si>
    <t xml:space="preserve">Prima contratada alta comparada con los ingresos reales del asegurado; Valor del aseguro excesivo o con valor que supera lo devegado por el asegurado. </t>
  </si>
  <si>
    <t>Lesiones y/o afectaciones del asegurado preexistentes.</t>
  </si>
  <si>
    <t xml:space="preserve"> Múltiples reclamos por la misma pérdida y similar.</t>
  </si>
  <si>
    <t>Múltiples aseguramientos del mismo tipo.</t>
  </si>
  <si>
    <r>
      <rPr>
        <b/>
        <sz val="10"/>
        <color theme="1"/>
        <rFont val="Century Gothic"/>
        <family val="2"/>
      </rPr>
      <t>PJ</t>
    </r>
    <r>
      <rPr>
        <sz val="10"/>
        <color theme="1"/>
        <rFont val="Century Gothic"/>
        <family val="2"/>
      </rPr>
      <t xml:space="preserve"> - Exageración pretensiones materiales (lucro cesante y daño emergente).</t>
    </r>
  </si>
  <si>
    <r>
      <rPr>
        <b/>
        <sz val="10"/>
        <color theme="1"/>
        <rFont val="Century Gothic"/>
        <family val="2"/>
      </rPr>
      <t xml:space="preserve">PJ </t>
    </r>
    <r>
      <rPr>
        <sz val="10"/>
        <color theme="1"/>
        <rFont val="Century Gothic"/>
        <family val="2"/>
      </rPr>
      <t>- Lesiones/circunstancias sin relación o inconsistentes con los hechos demandados.</t>
    </r>
  </si>
  <si>
    <r>
      <rPr>
        <b/>
        <sz val="10"/>
        <color theme="1"/>
        <rFont val="Century Gothic"/>
        <family val="2"/>
      </rPr>
      <t xml:space="preserve">PJ </t>
    </r>
    <r>
      <rPr>
        <sz val="10"/>
        <color theme="1"/>
        <rFont val="Century Gothic"/>
        <family val="2"/>
      </rPr>
      <t>- Soportes de asegurados/terceros demandantes adulterados.</t>
    </r>
  </si>
  <si>
    <r>
      <rPr>
        <b/>
        <sz val="10"/>
        <color theme="1"/>
        <rFont val="Century Gothic"/>
        <family val="2"/>
      </rPr>
      <t xml:space="preserve">PJ </t>
    </r>
    <r>
      <rPr>
        <sz val="10"/>
        <color theme="1"/>
        <rFont val="Century Gothic"/>
        <family val="2"/>
      </rPr>
      <t>- Demandantes involucrados en otros siniestros y procesos judiciales.</t>
    </r>
  </si>
  <si>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</si>
  <si>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</si>
  <si>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r>
      <rPr>
        <b/>
        <sz val="10"/>
        <color theme="1"/>
        <rFont val="Century Gothic"/>
        <family val="2"/>
      </rPr>
      <t xml:space="preserve">PJ </t>
    </r>
    <r>
      <rPr>
        <sz val="10"/>
        <color theme="1"/>
        <rFont val="Century Gothic"/>
        <family val="2"/>
      </rPr>
      <t>- Sumas elevadas aseguradas con respecto a la ocupación desarrollada del asegurado.</t>
    </r>
  </si>
  <si>
    <r>
      <rPr>
        <b/>
        <sz val="10"/>
        <color theme="1"/>
        <rFont val="Century Gothic"/>
        <family val="2"/>
      </rPr>
      <t xml:space="preserve">PJ </t>
    </r>
    <r>
      <rPr>
        <sz val="10"/>
        <color theme="1"/>
        <rFont val="Century Gothic"/>
        <family val="2"/>
      </rPr>
      <t>- Reticencia</t>
    </r>
  </si>
  <si>
    <r>
      <rPr>
        <b/>
        <sz val="10"/>
        <color theme="1"/>
        <rFont val="Century Gothic"/>
        <family val="2"/>
      </rPr>
      <t>PJ</t>
    </r>
    <r>
      <rPr>
        <sz val="10"/>
        <color theme="1"/>
        <rFont val="Century Gothic"/>
        <family val="2"/>
      </rPr>
      <t xml:space="preserve"> - Reclamaciones presentadas durante la misma vigencia de la póliza por cisrcunsatancias similares. </t>
    </r>
  </si>
  <si>
    <r>
      <rPr>
        <b/>
        <sz val="10"/>
        <color theme="1"/>
        <rFont val="Century Gothic"/>
        <family val="2"/>
      </rPr>
      <t>PJ</t>
    </r>
    <r>
      <rPr>
        <sz val="10"/>
        <color theme="1"/>
        <rFont val="Century Gothic"/>
        <family val="2"/>
      </rPr>
      <t xml:space="preserve"> - El asegurado tiene más de un seguro de vida en la misma o con otras compañías.</t>
    </r>
  </si>
  <si>
    <t>ANTIFRAUDE</t>
  </si>
  <si>
    <t>SI / NO</t>
  </si>
  <si>
    <t xml:space="preserve">En caso de ser afirmativo, explicar: </t>
  </si>
  <si>
    <t>Validar si en proceso se presentan alguna de las siguientes situaciones :</t>
  </si>
  <si>
    <t>Diferencia entre el lucro cesante y daño emergente pretendidos por los demandantes en el proceso judicial Vs tasacion objetivada.</t>
  </si>
  <si>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</si>
  <si>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t>NELLY SOCORRO MANCHABAJOY</t>
  </si>
  <si>
    <t xml:space="preserve">MANUEL JESÚS NATIB </t>
  </si>
  <si>
    <t>26 DE ENERO DE 2022</t>
  </si>
  <si>
    <t>N/A</t>
  </si>
  <si>
    <t xml:space="preserve">MUERTE </t>
  </si>
  <si>
    <t>13 de febrero de 2025</t>
  </si>
  <si>
    <t>30 de enero de 2025</t>
  </si>
  <si>
    <t>17 de febero de 2025</t>
  </si>
  <si>
    <t>ALLIANZ SEGUROS DE VIDA S.A.</t>
  </si>
  <si>
    <t>2025009078-004-000</t>
  </si>
  <si>
    <t>SUPERINTENDENCIA FINANCIERA DE COLOMBIA</t>
  </si>
  <si>
    <t>1. Manuel Jesús Natib adquirió Póliza Vida Colectivo nº: 022330188 /26721,  el 22 de octubre de 2019.
2. Se afirma que el 24 de octubre de 2019, Natib firmó declarando sus enfermedades preexistentes, sin embargo la aseguradora devolvió el documento por una firma defectuosa.
3. El 28 de octubre de 2019, el asegurado volvió a firmar la solicitud del seguro, esta vez no declaró sus enfermedades de base.
4. El seguro tenía un valor asegurado de $33.704.000, con un benediciario onerso Finesa y cuatro beneficiarios adicionales, entre ellos la demandante. 
5. Manuel Jesús Natib falleció el 26 de enero de 2022.
6. Se afirma que la demandante el 26 de septiembre de 2024 solicitó la afectación del seguro, empero el pagó se objetó por reticencia, la demandante solicitó una reconsideración que se negó mediante misiva del 7 de noviembre de 2024.
7. La Sra. Nelly Socorro radicó demanda ante la Superintendencia Financiera de Colombia el dia 22 de enero de 2025.</t>
  </si>
  <si>
    <t>022330188 /26721</t>
  </si>
  <si>
    <t>Manuel Jesús Natib  (Seguro Vida grupo deudor)</t>
  </si>
  <si>
    <t>RADICADO (23 DÍGITOS)</t>
  </si>
  <si>
    <t>DEMANADO</t>
  </si>
  <si>
    <t>DEMANDANTE</t>
  </si>
  <si>
    <t>TIPO DE VINCULACIÓN COMPAÑÍA</t>
  </si>
  <si>
    <r>
      <t xml:space="preserve">SINIESTRO  </t>
    </r>
    <r>
      <rPr>
        <sz val="11"/>
        <color theme="1"/>
        <rFont val="Calibri"/>
        <family val="2"/>
        <scheme val="minor"/>
      </rPr>
      <t>111118649</t>
    </r>
    <r>
      <rPr>
        <b/>
        <sz val="11"/>
        <color theme="1"/>
        <rFont val="Calibri"/>
        <family val="2"/>
        <scheme val="minor"/>
      </rPr>
      <t xml:space="preserve">  - APLICATIVO</t>
    </r>
    <r>
      <rPr>
        <sz val="11"/>
        <color theme="1"/>
        <rFont val="Calibri"/>
        <family val="2"/>
        <scheme val="minor"/>
      </rPr>
      <t xml:space="preserve"> 214726</t>
    </r>
  </si>
  <si>
    <t>22330188 / 26721</t>
  </si>
  <si>
    <t>Muerte vida individual</t>
  </si>
  <si>
    <t>Sin deducible</t>
  </si>
  <si>
    <t>Desde el 01/08/2021 hasta el 26/01/2022.</t>
  </si>
  <si>
    <t>X</t>
  </si>
  <si>
    <t xml:space="preserve">• Disminución de la suma asegurada por pago de indemnizaciones con cargo a la PÓLIZA DE VIDA No. 22330188 / 26721.
</t>
  </si>
  <si>
    <t xml:space="preserve">X - Reticencia. </t>
  </si>
  <si>
    <t xml:space="preserve">La contingencia se califica como REMOTA. Teniendo en cuenta que, si bien la póliza Vida Colectivo No. 022330188/26721 presta cobertura temporal y material, la acción de protección al consumidor y la acción derivada del contrato de seguro se encuentran prescritas.
Lo primero que debe tomarse en consideración, es que la Póliza Vida Colectivo No. 022330188/26721, cuyo asegurado es el señor NATIB MANUEL JESUS, presta cobertura material y temporal, de conformidad con los hechos y pretensiones expuestas en el líbelo de la demanda. Frente a la cobertura temporal, debe señalarse que el fallecimiento del Sr. NATIB ocurrió el 26 de enero de 2022, es decir, dentro del periodo de vigencia de la póliza, comprendida entre el 01 de agosto de 2020 hasta el 31 de julio de 2022. Aunado a ello, presta cobertura material en tanto ampara la muerte del asegurado, amparo que se pretende afectar por parte de la demandante.
En cuanto a la obligación indemnizatoria de la compañía, debe indicarse que de acuerdo con los documentos que obran en el expediente se acredita (I).Que operó la prescripción de la acción de protección al consumidor, teniendo en cuenta que la demandante debía ejercer la acción ante la Superintendencia Financiera dentro del año siguiente a la fecha de terminación del contrato de seguro, la cual tuvo lugar con el fallecimiento del asegurado el 26 de enero de 2022, por lo que el termino se extendía hasta el 26 de enero de 2023, mientras que la demanda se radicó el 22 de enero de 2025, excediendo ampliamente el término establecido. Aun teniendo en cuenta que la demandante presentó un reclamo el 26 de septiembre de 2024, aquella solicitud no interrumpió el termino de prescripción porqué para ese momento el termino extintivo ya se había consolidado. (II) además, también está probada la prescripción de las acciones derivadas del contrato de seguro, en tanto transcurrió más de dos años desde el fallecimiento del asegurado hasta la fecha de presentación de la demanda, por lo que dicho terminó se consolidó el 26 de enero de 2024, y por lo tanto la solicitud de indemnización del 26 de septiembre de 2024 tampoco interrumpió el término que ya había fenecido. 
 Lo anterior, sin perjuicio del carácter contingente del proceso.	</t>
  </si>
  <si>
    <t>Como liquidación objetiva de las pretensiones se estima la suma de $44.437.479. Teniendo en cuenta las siguientes consideraciones: 
1. Daño emergente: 
* VALOR ASEGURADO: Se tomó como valor la suma de $33.704.000, que corresponde al valor asegurado en la póliza No. 022330188/26721. Debe advertirse que la Póliza Vida Deudor cuenta con un beneficiario oneroso que corresponde a la entidad financiera FINESA, con quien el asegurado celebró un contrato de mutuo. Sin embargo, se desconoce el valor del saldo insoluto de la obligación a la fecha de muerte y el estado actual del crédito. Por lo tanto, en una etapa posterior del proceso a través de la práctica de prueba, especialmente la declaración de parte podrá corroborarse si la obligación ya fue saldada y establecer cuál es el valor que le correspondería a la Sra. Nelly Manchabajoy. Toda vez que, aquella fue designada como beneficiaria tan solo en un 25%, por lo tanto, no puede reclamar el valor total del seguro.
* INTERESES MORATORIO: $10.733.479, Se calculan desde el 26 de octubre de 2024, que corresponde al mes siguiente a la reclamación formulada por la Sra. Nelly, y hasta la fecha de presentación de la contestación (17 de febrero de 2025).</t>
  </si>
  <si>
    <t xml:space="preserve">FRENTE DE FONDO:
1. PRESCRIPCIÓN DE LA ACCION DE PROTECCIÓN AL CONSUMIDOR - APLICACIÓN DEL ARTÍCULO 58 NUMERAL 3 DE LA LEY 1480 DE 2011. 
2. PRESCRIPCIÓN DE LA ACCIÓN DERIVADA DEL CONTRATO DE SEGUROS – APLICACIÓN AL ARTICULO 1081 DEL CODIGO DE COMERCIO.  
3.NULIDAD DEL ASEGURAMIENTO COMO CONSECUENCIA DE LA RETICENCIA DEL ASEGURADO. 
4. INEXISTENCIA DE OBLIGACIÓN A CARGO DE LA ASEGURADORA DE PRACTICAR Y/O EXIGIR EXÁMENES MÉDICOS EN LA ETAPA PRECONTRACTUAL.  
5.LA ACREDITACIÓN DE LA MALA FE NO ES UN REQUISITO DE PRUEBA PARA QUIEN ALEGA LA RETICENCIA DEL CONTRATO DE SEGURO.  
6. ALLIANZ SEGUROS DE VIDA S.A. TIENE LA FACULTAD DE RETENER LA PRIMA A TÍTULO DE PENA COMO CONSECUENCIA DE LA DECLARATORIA DE LA RETICENCIA DE LOS CONTRATOS DE SEGURO. 
7.EN CUALQUIER CASO, DE NINGUNA FORMA SE PODRÁ EXCEDER EL MÁXIMO DEL VALOR ASEGURADO.  
8.GENÉRICA O INNOMINADA Y OTRAS. 
EXCEPCIONES SUBSIDIARIAS:
9. LA PÓLIZA TIENE UN BENEFICIARIO ONEROSO, POR ENDE NO ES POSIBLE EFECTUAR PAGOS A FAVOR DE LA DEMANDANTE 
10. EN CUALQUIER CASO, DE NINGUNA FORMA SE PODRÁ EXCEDER EL MÁXIMO DEL VALOR ASEGURADO EN LA PÓLIZA DE SEGURO DE VIDA GRUPO DEUDORES 
11. EN CUALQUIER CASO, LA OBLIGACIÓN DE LA COMPAÑÍA NO PUEDE EXCEDER EL SALDO INSOLUTO DE LA OBLIGACIÓN.  </t>
  </si>
  <si>
    <t xml:space="preserve">1. FALTA DE LEGITIMACION EN LA CAUSA POR PASIVA DE ALLIANZ SEGUROS S.A. 
2. PRESCRIPCIÓN Y/O CADUCIDAD: APLICACIÓN DEL ARTÍCULO 58 NUMERAL 3 DE LA LEY 1480 DE 2011  
3. PRESCRIPCIÓN DE LA ACCIÓN DERIVADA DEL CONTRATO DE SEGURO-ARTICULO 1081 DEL C.Co. 
4. GENÉRICA O INNOMINADA Y OTRAS. </t>
  </si>
  <si>
    <t>El riesgo de condena de la compañía es $0, teniendo en cuenta que la póliza que se pretende afectar no fue expedida por ALLIANZ SEGUROS DE VIDA S.A.</t>
  </si>
  <si>
    <t>La contingencia se califica como REMOTA teniendo en cuenta que, la póliza Vida Colectivo No. 022330188/26721 en la que funge como asegurado el Sr. NATIB MANUEL JESUS no fue expedida por ALLIANZ SEGUROS S.A., sino por ALLIANZ SEGUROS DE VIDA S.A, por lo que es evidente la falta de legitimación en la causa por pasiva. 
Lo primero que debe tomarse en consideración, es que en el proceso se pretende afectar la Póliza de Vida Colectiva No. 022330188/26721, cuyo asegurado es el señor NATIB MANUEL JESUS, quien falleció el 26 de enero de 2022, sin embargo, se videncia que aunque la compañía demanda fue ALLIANZ SEGUROS S.A , el contrato de seguro no fue expedido por dicha compañía sino por ALLIANZ SEGUROS DE VIDA, por lo tanto las pretensiones no están llamadas a prosperar, teniendo en cuenta que no le asiste legitimación por pasiva y por ende, no es posible imponerle obligación derivada de un contrato en el que no participó. 
 Lo anterior, sin perjuicio del carácter contingente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</si>
</sst>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_-;\-&quot;$&quot;\ * #,##0_-;_-&quot;$&quot;\ * &quot;-&quot;_-;_-@_-"/>
    <numFmt numFmtId="165" formatCode="_-&quot;$&quot;\ * #,##0.00_-;\-&quot;$&quot;\ * #,##0.00_-;_-&quot;$&quot;\ * &quot;-&quot;??_-;_-@_-"/>
    <numFmt numFmtId="166" formatCode="_-&quot;$&quot;\ * #,##0_-;\-&quot;$&quot;\ * #,##0_-;_-&quot;$&quot;\ * &quot;-&quot;??_-;_-@_-"/>
    <numFmt numFmtId="167" formatCode="&quot;$&quot;\ #,##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10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0" fillId="0" borderId="1" xfId="0"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2" xfId="0" applyFont="1" applyBorder="1" applyAlignment="1">
      <alignment horizontal="justify" vertical="top"/>
    </xf>
    <xf numFmtId="0" fontId="4" fillId="2" borderId="8" xfId="0" applyFont="1" applyFill="1" applyBorder="1" applyAlignment="1">
      <alignment horizontal="justify" vertical="center"/>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2" fillId="0" borderId="4" xfId="0" applyFont="1" applyBorder="1" applyAlignment="1">
      <alignment horizontal="justify" vertical="top"/>
    </xf>
    <xf numFmtId="0" fontId="2" fillId="0" borderId="0" xfId="0" applyFont="1"/>
    <xf numFmtId="0" fontId="4" fillId="6" borderId="1" xfId="0" applyFont="1" applyFill="1" applyBorder="1" applyAlignment="1">
      <alignment horizontal="center" vertical="center"/>
    </xf>
    <xf numFmtId="0" fontId="6" fillId="0" borderId="1" xfId="0" applyFont="1" applyBorder="1" applyAlignment="1">
      <alignment vertical="center" wrapText="1"/>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3" fontId="0" fillId="0" borderId="1" xfId="0" applyNumberFormat="1"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164" fontId="0" fillId="5" borderId="2" xfId="1" applyFont="1" applyFill="1" applyBorder="1" applyAlignment="1">
      <alignment horizontal="justify" vertical="top"/>
    </xf>
    <xf numFmtId="164"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left"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0" fillId="0" borderId="1" xfId="0" applyBorder="1" applyAlignment="1">
      <alignment horizontal="center" vertical="top"/>
    </xf>
    <xf numFmtId="0" fontId="4" fillId="6" borderId="4" xfId="0" applyFont="1" applyFill="1" applyBorder="1" applyAlignment="1">
      <alignment horizontal="center" vertical="center"/>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7" fillId="2" borderId="4" xfId="0" applyFont="1" applyFill="1" applyBorder="1" applyAlignment="1">
      <alignment horizontal="center" vertical="top"/>
    </xf>
    <xf numFmtId="0" fontId="2" fillId="0" borderId="2" xfId="0" applyFont="1" applyBorder="1" applyAlignment="1">
      <alignment horizontal="left" vertical="top"/>
    </xf>
    <xf numFmtId="167" fontId="0" fillId="0" borderId="2" xfId="0" applyNumberFormat="1" applyBorder="1" applyAlignment="1">
      <alignment horizontal="left" vertical="top"/>
    </xf>
    <xf numFmtId="167" fontId="0" fillId="0" borderId="11" xfId="0" applyNumberFormat="1" applyBorder="1" applyAlignment="1">
      <alignment horizontal="left" vertical="top"/>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2" xfId="0" applyBorder="1" applyAlignment="1" applyProtection="1">
      <alignment horizontal="justify" vertical="top" wrapText="1"/>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lignment horizontal="center" vertical="top"/>
    </xf>
    <xf numFmtId="0" fontId="0" fillId="0" borderId="3" xfId="0" applyBorder="1" applyAlignment="1">
      <alignment horizontal="center" vertical="top"/>
    </xf>
    <xf numFmtId="166"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0" fontId="3" fillId="2" borderId="4" xfId="0" applyFont="1" applyFill="1" applyBorder="1" applyAlignment="1">
      <alignment horizontal="center" vertical="top"/>
    </xf>
    <xf numFmtId="164" fontId="0" fillId="5" borderId="1" xfId="1" applyFont="1" applyFill="1" applyBorder="1" applyAlignment="1">
      <alignment horizontal="justify" vertical="top"/>
    </xf>
    <xf numFmtId="165" fontId="0" fillId="5" borderId="1" xfId="3" applyFont="1" applyFill="1" applyBorder="1" applyAlignment="1">
      <alignment horizontal="center"/>
    </xf>
    <xf numFmtId="0" fontId="0" fillId="5" borderId="1" xfId="0" applyFill="1" applyBorder="1" applyAlignment="1">
      <alignment horizontal="justify" vertical="top"/>
    </xf>
    <xf numFmtId="0" fontId="0" fillId="7" borderId="13" xfId="0" applyFill="1" applyBorder="1" applyAlignment="1">
      <alignment horizontal="justify" vertical="top"/>
    </xf>
    <xf numFmtId="0" fontId="0" fillId="7" borderId="0" xfId="0" applyFill="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santi\Downloads\INFORME%20INICIAL%20NOTA%20324%20-%20GENERALES.xlsx" TargetMode="External"/><Relationship Id="rId1" Type="http://schemas.openxmlformats.org/officeDocument/2006/relationships/externalLinkPath" Target="INFORME%20INICIAL%20NOTA%20324%20-%20GENERALES.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5"/>
      <sheetName val="CONCEPTO DE CONCILIACIÓN 330 "/>
      <sheetName val="CAMBIO DE CONTINGENCIA 423"/>
      <sheetName val="Hoja1"/>
      <sheetName val="Hoja2"/>
    </sheetNames>
    <sheetDataSet>
      <sheetData sheetId="0">
        <row r="15">
          <cell r="B15">
            <v>33704000</v>
          </cell>
        </row>
        <row r="18">
          <cell r="C18">
            <v>33704000</v>
          </cell>
        </row>
      </sheetData>
      <sheetData sheetId="1">
        <row r="2">
          <cell r="B2" t="str">
            <v>SINIESTRO  111118649  - APLICATIVO 214726</v>
          </cell>
        </row>
        <row r="3">
          <cell r="B3" t="str">
            <v>2025009078-004-000</v>
          </cell>
        </row>
        <row r="4">
          <cell r="B4" t="str">
            <v>SUPERINTENDENCIA FINANCIERA DE COLOMBIA</v>
          </cell>
        </row>
        <row r="5">
          <cell r="B5" t="str">
            <v>ALLIANZ SEGUROS S.A.</v>
          </cell>
        </row>
        <row r="6">
          <cell r="B6" t="str">
            <v>NELLY SOCORRO MANCHABAJOY</v>
          </cell>
        </row>
        <row r="7">
          <cell r="B7" t="str">
            <v>DEMANDA DIRECTA</v>
          </cell>
        </row>
      </sheetData>
      <sheetData sheetId="2"/>
      <sheetData sheetId="3"/>
      <sheetData sheetId="4"/>
      <sheetData sheetId="5"/>
      <sheetData sheetId="6">
        <row r="1">
          <cell r="G1" t="str">
            <v>PROBABLE GENERALES</v>
          </cell>
          <cell r="H1">
            <v>0.7</v>
          </cell>
        </row>
        <row r="2">
          <cell r="G2" t="str">
            <v>EVENTUAL GENERALES</v>
          </cell>
          <cell r="H2">
            <v>0.25</v>
          </cell>
        </row>
        <row r="3">
          <cell r="G3" t="str">
            <v>PROBABLE RC MEDICA</v>
          </cell>
          <cell r="H3">
            <v>0.55000000000000004</v>
          </cell>
        </row>
        <row r="4">
          <cell r="G4" t="str">
            <v>EVENTUAL RC MEDICA</v>
          </cell>
          <cell r="H4">
            <v>0.15</v>
          </cell>
        </row>
        <row r="5">
          <cell r="G5" t="str">
            <v>PROBABLE AVIACION,SALUD,VIDA</v>
          </cell>
          <cell r="H5">
            <v>0.7</v>
          </cell>
        </row>
        <row r="6">
          <cell r="G6" t="str">
            <v>EVENTUAL AVIACION,SALUD,VIDA</v>
          </cell>
          <cell r="H6">
            <v>0.3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D35"/>
  <sheetViews>
    <sheetView zoomScaleNormal="100" workbookViewId="0">
      <selection activeCell="B23" sqref="B23"/>
    </sheetView>
  </sheetViews>
  <sheetFormatPr baseColWidth="10" defaultColWidth="0" defaultRowHeight="14.4" x14ac:dyDescent="0.3"/>
  <cols>
    <col min="1" max="1" width="51" style="7" customWidth="1"/>
    <col min="2" max="2" width="55.21875" style="7" customWidth="1"/>
    <col min="3" max="3" width="49.21875" style="7" customWidth="1"/>
    <col min="4" max="16384" width="11.44140625" style="2" hidden="1"/>
  </cols>
  <sheetData>
    <row r="1" spans="1:3" ht="28.5" customHeight="1" x14ac:dyDescent="0.3">
      <c r="A1" s="57" t="s">
        <v>28</v>
      </c>
      <c r="B1" s="57"/>
      <c r="C1" s="57"/>
    </row>
    <row r="2" spans="1:3" x14ac:dyDescent="0.3">
      <c r="A2" s="5" t="s">
        <v>120</v>
      </c>
      <c r="B2" s="58" t="s">
        <v>185</v>
      </c>
      <c r="C2" s="59"/>
    </row>
    <row r="3" spans="1:3" x14ac:dyDescent="0.3">
      <c r="A3" s="5" t="s">
        <v>109</v>
      </c>
      <c r="B3" s="44" t="s">
        <v>186</v>
      </c>
      <c r="C3" s="45"/>
    </row>
    <row r="4" spans="1:3" x14ac:dyDescent="0.3">
      <c r="A4" s="5" t="s">
        <v>121</v>
      </c>
      <c r="B4" s="44" t="s">
        <v>184</v>
      </c>
      <c r="C4" s="45"/>
    </row>
    <row r="5" spans="1:3" ht="14.55" customHeight="1" x14ac:dyDescent="0.3">
      <c r="A5" s="5" t="s">
        <v>122</v>
      </c>
      <c r="B5" s="44" t="s">
        <v>176</v>
      </c>
      <c r="C5" s="45"/>
    </row>
    <row r="6" spans="1:3" x14ac:dyDescent="0.3">
      <c r="A6" s="5" t="s">
        <v>123</v>
      </c>
      <c r="B6" s="41" t="s">
        <v>94</v>
      </c>
      <c r="C6" s="41"/>
    </row>
    <row r="7" spans="1:3" x14ac:dyDescent="0.3">
      <c r="A7" s="5" t="s">
        <v>124</v>
      </c>
      <c r="B7" s="44" t="s">
        <v>189</v>
      </c>
      <c r="C7" s="45"/>
    </row>
    <row r="8" spans="1:3" x14ac:dyDescent="0.3">
      <c r="A8" s="5" t="s">
        <v>125</v>
      </c>
      <c r="B8" s="55" t="s">
        <v>178</v>
      </c>
      <c r="C8" s="56"/>
    </row>
    <row r="9" spans="1:3" x14ac:dyDescent="0.3">
      <c r="A9" s="5" t="s">
        <v>126</v>
      </c>
      <c r="B9" s="55" t="s">
        <v>179</v>
      </c>
      <c r="C9" s="56"/>
    </row>
    <row r="10" spans="1:3" x14ac:dyDescent="0.3">
      <c r="A10" s="5" t="s">
        <v>127</v>
      </c>
      <c r="B10" s="55" t="s">
        <v>179</v>
      </c>
      <c r="C10" s="56"/>
    </row>
    <row r="11" spans="1:3" ht="23.25" customHeight="1" x14ac:dyDescent="0.3">
      <c r="A11" s="5" t="s">
        <v>16</v>
      </c>
      <c r="B11" s="55" t="s">
        <v>180</v>
      </c>
      <c r="C11" s="56"/>
    </row>
    <row r="12" spans="1:3" x14ac:dyDescent="0.3">
      <c r="A12" s="42" t="s">
        <v>136</v>
      </c>
      <c r="B12" s="43" t="s">
        <v>187</v>
      </c>
      <c r="C12" s="41"/>
    </row>
    <row r="13" spans="1:3" ht="30" customHeight="1" x14ac:dyDescent="0.3">
      <c r="A13" s="42"/>
      <c r="B13" s="41"/>
      <c r="C13" s="41"/>
    </row>
    <row r="14" spans="1:3" ht="73.5" customHeight="1" x14ac:dyDescent="0.3">
      <c r="A14" s="42"/>
      <c r="B14" s="41"/>
      <c r="C14" s="41"/>
    </row>
    <row r="15" spans="1:3" ht="28.8" x14ac:dyDescent="0.3">
      <c r="A15" s="5" t="s">
        <v>128</v>
      </c>
      <c r="B15" s="49">
        <f>SUM(C17,C18,C20,C21,C23)</f>
        <v>33704000</v>
      </c>
      <c r="C15" s="50"/>
    </row>
    <row r="16" spans="1:3" ht="33.75" customHeight="1" x14ac:dyDescent="0.3">
      <c r="A16" s="51" t="s">
        <v>129</v>
      </c>
      <c r="B16" s="52" t="s">
        <v>34</v>
      </c>
      <c r="C16" s="52"/>
    </row>
    <row r="17" spans="1:3" ht="33.75" customHeight="1" x14ac:dyDescent="0.3">
      <c r="A17" s="51"/>
      <c r="B17" s="9" t="s">
        <v>35</v>
      </c>
      <c r="C17" s="6"/>
    </row>
    <row r="18" spans="1:3" ht="33.75" customHeight="1" x14ac:dyDescent="0.3">
      <c r="A18" s="51"/>
      <c r="B18" s="9" t="s">
        <v>36</v>
      </c>
      <c r="C18" s="6">
        <v>33704000</v>
      </c>
    </row>
    <row r="19" spans="1:3" x14ac:dyDescent="0.3">
      <c r="A19" s="51"/>
      <c r="B19" s="53" t="s">
        <v>37</v>
      </c>
      <c r="C19" s="54"/>
    </row>
    <row r="20" spans="1:3" x14ac:dyDescent="0.3">
      <c r="A20" s="51"/>
      <c r="B20" s="9"/>
      <c r="C20" s="6"/>
    </row>
    <row r="21" spans="1:3" x14ac:dyDescent="0.3">
      <c r="A21" s="51"/>
      <c r="B21" s="9"/>
      <c r="C21" s="6"/>
    </row>
    <row r="22" spans="1:3" x14ac:dyDescent="0.3">
      <c r="A22" s="51"/>
      <c r="B22" s="53" t="s">
        <v>91</v>
      </c>
      <c r="C22" s="54"/>
    </row>
    <row r="23" spans="1:3" x14ac:dyDescent="0.3">
      <c r="A23" s="51"/>
      <c r="B23" s="9"/>
      <c r="C23" s="13"/>
    </row>
    <row r="24" spans="1:3" x14ac:dyDescent="0.3">
      <c r="A24" s="5" t="s">
        <v>130</v>
      </c>
      <c r="B24" s="44" t="s">
        <v>177</v>
      </c>
      <c r="C24" s="45"/>
    </row>
    <row r="25" spans="1:3" x14ac:dyDescent="0.3">
      <c r="A25" s="5" t="s">
        <v>131</v>
      </c>
      <c r="B25" s="46">
        <v>6300651</v>
      </c>
      <c r="C25" s="41"/>
    </row>
    <row r="26" spans="1:3" ht="28.8" x14ac:dyDescent="0.3">
      <c r="A26" s="5" t="s">
        <v>132</v>
      </c>
      <c r="B26" s="41" t="s">
        <v>188</v>
      </c>
      <c r="C26" s="41"/>
    </row>
    <row r="27" spans="1:3" x14ac:dyDescent="0.3">
      <c r="A27" s="5" t="s">
        <v>133</v>
      </c>
      <c r="B27" s="47" t="s">
        <v>181</v>
      </c>
      <c r="C27" s="48"/>
    </row>
    <row r="28" spans="1:3" x14ac:dyDescent="0.3">
      <c r="A28" s="5" t="s">
        <v>134</v>
      </c>
      <c r="B28" s="40" t="s">
        <v>182</v>
      </c>
      <c r="C28" s="40"/>
    </row>
    <row r="29" spans="1:3" x14ac:dyDescent="0.3">
      <c r="A29" s="5" t="s">
        <v>135</v>
      </c>
      <c r="B29" s="41" t="s">
        <v>183</v>
      </c>
      <c r="C29" s="41"/>
    </row>
    <row r="34" spans="4:4" x14ac:dyDescent="0.3">
      <c r="D34" s="2" t="str">
        <f t="shared" ref="D34:D35" si="0">UPPER(A34)</f>
        <v/>
      </c>
    </row>
    <row r="35" spans="4:4" x14ac:dyDescent="0.3">
      <c r="D35" s="2" t="str">
        <f t="shared" si="0"/>
        <v/>
      </c>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2"/>
  <sheetViews>
    <sheetView zoomScale="85" zoomScaleNormal="85" workbookViewId="0">
      <selection activeCell="C46" sqref="C46"/>
    </sheetView>
  </sheetViews>
  <sheetFormatPr baseColWidth="10" defaultColWidth="0" defaultRowHeight="14.4" x14ac:dyDescent="0.3"/>
  <cols>
    <col min="1" max="1" width="44.44140625" style="37" customWidth="1"/>
    <col min="2" max="2" width="25.77734375" customWidth="1"/>
    <col min="3" max="3" width="100.6640625" customWidth="1"/>
    <col min="4" max="16384" width="11.44140625" hidden="1"/>
  </cols>
  <sheetData>
    <row r="1" spans="1:3" ht="25.8" x14ac:dyDescent="0.3">
      <c r="A1" s="70" t="s">
        <v>27</v>
      </c>
      <c r="B1" s="70"/>
      <c r="C1" s="70"/>
    </row>
    <row r="2" spans="1:3" x14ac:dyDescent="0.3">
      <c r="A2" s="29" t="s">
        <v>14</v>
      </c>
      <c r="B2" s="71" t="s">
        <v>194</v>
      </c>
      <c r="C2" s="48"/>
    </row>
    <row r="3" spans="1:3" x14ac:dyDescent="0.3">
      <c r="A3" s="5" t="s">
        <v>190</v>
      </c>
      <c r="B3" s="41" t="str">
        <f>'GENERALES NOTA 322'!B2:C2</f>
        <v>2025009078-004-000</v>
      </c>
      <c r="C3" s="41"/>
    </row>
    <row r="4" spans="1:3" x14ac:dyDescent="0.3">
      <c r="A4" s="5" t="s">
        <v>109</v>
      </c>
      <c r="B4" s="41" t="str">
        <f>'GENERALES NOTA 322'!B3:C3</f>
        <v>SUPERINTENDENCIA FINANCIERA DE COLOMBIA</v>
      </c>
      <c r="C4" s="41"/>
    </row>
    <row r="5" spans="1:3" x14ac:dyDescent="0.3">
      <c r="A5" s="5" t="s">
        <v>191</v>
      </c>
      <c r="B5" s="41" t="str">
        <f>'GENERALES NOTA 322'!B4:C4</f>
        <v>ALLIANZ SEGUROS DE VIDA S.A.</v>
      </c>
      <c r="C5" s="41"/>
    </row>
    <row r="6" spans="1:3" x14ac:dyDescent="0.3">
      <c r="A6" s="5" t="s">
        <v>192</v>
      </c>
      <c r="B6" s="41" t="str">
        <f>'GENERALES NOTA 322'!B5:C5</f>
        <v>NELLY SOCORRO MANCHABAJOY</v>
      </c>
      <c r="C6" s="41"/>
    </row>
    <row r="7" spans="1:3" x14ac:dyDescent="0.3">
      <c r="A7" s="5" t="s">
        <v>193</v>
      </c>
      <c r="B7" s="41" t="str">
        <f>'GENERALES NOTA 322'!B6:C6</f>
        <v>DEMANDA DIRECTA</v>
      </c>
      <c r="C7" s="41"/>
    </row>
    <row r="8" spans="1:3" x14ac:dyDescent="0.3">
      <c r="A8" s="29" t="s">
        <v>15</v>
      </c>
      <c r="B8" s="41" t="s">
        <v>195</v>
      </c>
      <c r="C8" s="41"/>
    </row>
    <row r="9" spans="1:3" x14ac:dyDescent="0.3">
      <c r="A9" s="29" t="s">
        <v>16</v>
      </c>
      <c r="B9" s="41" t="s">
        <v>196</v>
      </c>
      <c r="C9" s="41"/>
    </row>
    <row r="10" spans="1:3" x14ac:dyDescent="0.3">
      <c r="A10" s="29" t="s">
        <v>60</v>
      </c>
      <c r="B10" s="72">
        <v>33704000</v>
      </c>
      <c r="C10" s="73"/>
    </row>
    <row r="11" spans="1:3" x14ac:dyDescent="0.3">
      <c r="A11" s="29" t="s">
        <v>99</v>
      </c>
      <c r="B11" s="47" t="s">
        <v>197</v>
      </c>
      <c r="C11" s="48"/>
    </row>
    <row r="12" spans="1:3" x14ac:dyDescent="0.3">
      <c r="A12" s="29" t="s">
        <v>46</v>
      </c>
      <c r="B12" s="44" t="s">
        <v>51</v>
      </c>
      <c r="C12" s="45"/>
    </row>
    <row r="13" spans="1:3" x14ac:dyDescent="0.3">
      <c r="A13" s="29" t="s">
        <v>17</v>
      </c>
      <c r="B13" s="41" t="s">
        <v>198</v>
      </c>
      <c r="C13" s="41"/>
    </row>
    <row r="14" spans="1:3" x14ac:dyDescent="0.3">
      <c r="A14" s="29" t="s">
        <v>18</v>
      </c>
      <c r="B14" s="41" t="s">
        <v>21</v>
      </c>
      <c r="C14" s="41"/>
    </row>
    <row r="15" spans="1:3" x14ac:dyDescent="0.3">
      <c r="A15" s="29" t="s">
        <v>19</v>
      </c>
      <c r="B15" s="41" t="s">
        <v>21</v>
      </c>
      <c r="C15" s="41"/>
    </row>
    <row r="16" spans="1:3" x14ac:dyDescent="0.3">
      <c r="A16" s="68" t="s">
        <v>20</v>
      </c>
      <c r="B16" s="41" t="s">
        <v>57</v>
      </c>
      <c r="C16" s="41"/>
    </row>
    <row r="17" spans="1:3" x14ac:dyDescent="0.3">
      <c r="A17" s="69"/>
      <c r="B17" s="38" t="s">
        <v>26</v>
      </c>
      <c r="C17" s="38" t="s">
        <v>4</v>
      </c>
    </row>
    <row r="18" spans="1:3" x14ac:dyDescent="0.3">
      <c r="A18" s="69"/>
      <c r="B18" s="9" t="s">
        <v>179</v>
      </c>
      <c r="C18" s="9" t="s">
        <v>179</v>
      </c>
    </row>
    <row r="19" spans="1:3" x14ac:dyDescent="0.3">
      <c r="A19" s="69"/>
      <c r="B19" s="9" t="s">
        <v>179</v>
      </c>
      <c r="C19" s="9" t="s">
        <v>179</v>
      </c>
    </row>
    <row r="20" spans="1:3" x14ac:dyDescent="0.3">
      <c r="A20" s="29" t="s">
        <v>13</v>
      </c>
      <c r="B20" s="41" t="s">
        <v>22</v>
      </c>
      <c r="C20" s="41"/>
    </row>
    <row r="21" spans="1:3" x14ac:dyDescent="0.3">
      <c r="A21" s="29" t="s">
        <v>47</v>
      </c>
      <c r="B21" s="41" t="s">
        <v>179</v>
      </c>
      <c r="C21" s="41"/>
    </row>
    <row r="22" spans="1:3" x14ac:dyDescent="0.3">
      <c r="A22" s="29" t="s">
        <v>5</v>
      </c>
      <c r="B22" s="41" t="s">
        <v>8</v>
      </c>
      <c r="C22" s="41"/>
    </row>
    <row r="23" spans="1:3" x14ac:dyDescent="0.3">
      <c r="A23" s="29" t="s">
        <v>58</v>
      </c>
      <c r="B23" s="41" t="s">
        <v>22</v>
      </c>
      <c r="C23" s="41"/>
    </row>
    <row r="24" spans="1:3" x14ac:dyDescent="0.3">
      <c r="A24" s="29" t="s">
        <v>25</v>
      </c>
      <c r="B24" s="41" t="s">
        <v>22</v>
      </c>
      <c r="C24" s="41"/>
    </row>
    <row r="25" spans="1:3" x14ac:dyDescent="0.3">
      <c r="A25" s="36" t="s">
        <v>59</v>
      </c>
      <c r="B25" s="41" t="s">
        <v>21</v>
      </c>
      <c r="C25" s="41"/>
    </row>
    <row r="26" spans="1:3" x14ac:dyDescent="0.3">
      <c r="A26" s="67" t="s">
        <v>50</v>
      </c>
      <c r="B26" s="67"/>
      <c r="C26" s="67"/>
    </row>
    <row r="27" spans="1:3" ht="20.55" customHeight="1" x14ac:dyDescent="0.3">
      <c r="A27" s="61" t="s">
        <v>24</v>
      </c>
      <c r="B27" s="62"/>
      <c r="C27" s="26" t="s">
        <v>199</v>
      </c>
    </row>
    <row r="28" spans="1:3" ht="31.05" customHeight="1" x14ac:dyDescent="0.3">
      <c r="A28" s="63" t="s">
        <v>23</v>
      </c>
      <c r="B28" s="64"/>
      <c r="C28" s="26" t="s">
        <v>199</v>
      </c>
    </row>
    <row r="29" spans="1:3" ht="28.5" customHeight="1" x14ac:dyDescent="0.3">
      <c r="A29" s="63" t="s">
        <v>200</v>
      </c>
      <c r="B29" s="64"/>
      <c r="C29" s="39" t="s">
        <v>179</v>
      </c>
    </row>
    <row r="30" spans="1:3" ht="14.55" customHeight="1" x14ac:dyDescent="0.3">
      <c r="A30" s="63" t="s">
        <v>137</v>
      </c>
      <c r="B30" s="64"/>
      <c r="C30" s="26"/>
    </row>
    <row r="31" spans="1:3" x14ac:dyDescent="0.3">
      <c r="A31" s="63" t="s">
        <v>138</v>
      </c>
      <c r="B31" s="64"/>
      <c r="C31" s="26"/>
    </row>
    <row r="32" spans="1:3" ht="14.55" customHeight="1" x14ac:dyDescent="0.3">
      <c r="A32" s="63" t="s">
        <v>141</v>
      </c>
      <c r="B32" s="64"/>
      <c r="C32" s="26"/>
    </row>
    <row r="33" spans="1:3" ht="14.55" customHeight="1" x14ac:dyDescent="0.3">
      <c r="A33" s="63" t="s">
        <v>77</v>
      </c>
      <c r="B33" s="64"/>
      <c r="C33" s="27" t="s">
        <v>201</v>
      </c>
    </row>
    <row r="34" spans="1:3" x14ac:dyDescent="0.3">
      <c r="A34" s="61" t="s">
        <v>89</v>
      </c>
      <c r="B34" s="62"/>
      <c r="C34" s="28"/>
    </row>
    <row r="35" spans="1:3" x14ac:dyDescent="0.3">
      <c r="A35" s="65" t="s">
        <v>71</v>
      </c>
      <c r="B35" s="65"/>
      <c r="C35" s="65"/>
    </row>
    <row r="36" spans="1:3" x14ac:dyDescent="0.3">
      <c r="A36" s="60" t="s">
        <v>72</v>
      </c>
      <c r="B36" s="60"/>
      <c r="C36" s="9"/>
    </row>
    <row r="37" spans="1:3" x14ac:dyDescent="0.3">
      <c r="A37" s="60" t="s">
        <v>73</v>
      </c>
      <c r="B37" s="60"/>
      <c r="C37" s="9"/>
    </row>
    <row r="38" spans="1:3" x14ac:dyDescent="0.3">
      <c r="A38" s="60" t="s">
        <v>74</v>
      </c>
      <c r="B38" s="60"/>
      <c r="C38" s="9"/>
    </row>
    <row r="39" spans="1:3" x14ac:dyDescent="0.3">
      <c r="A39" s="60" t="s">
        <v>75</v>
      </c>
      <c r="B39" s="60"/>
      <c r="C39" s="9"/>
    </row>
    <row r="40" spans="1:3" x14ac:dyDescent="0.3">
      <c r="A40" s="60" t="s">
        <v>76</v>
      </c>
      <c r="B40" s="60"/>
      <c r="C40" s="9"/>
    </row>
    <row r="41" spans="1:3" x14ac:dyDescent="0.3">
      <c r="A41" s="60" t="s">
        <v>78</v>
      </c>
      <c r="B41" s="60"/>
      <c r="C41" s="9"/>
    </row>
    <row r="42" spans="1:3" x14ac:dyDescent="0.3">
      <c r="A42" s="60" t="s">
        <v>79</v>
      </c>
      <c r="B42" s="60"/>
      <c r="C42" s="9"/>
    </row>
    <row r="43" spans="1:3" x14ac:dyDescent="0.3">
      <c r="A43" s="60" t="s">
        <v>80</v>
      </c>
      <c r="B43" s="60"/>
      <c r="C43" s="9"/>
    </row>
    <row r="44" spans="1:3" x14ac:dyDescent="0.3">
      <c r="A44" s="60" t="s">
        <v>81</v>
      </c>
      <c r="B44" s="60"/>
      <c r="C44" s="9"/>
    </row>
    <row r="45" spans="1:3" x14ac:dyDescent="0.3">
      <c r="A45" s="60" t="s">
        <v>82</v>
      </c>
      <c r="B45" s="60"/>
      <c r="C45" s="9" t="s">
        <v>199</v>
      </c>
    </row>
    <row r="46" spans="1:3" x14ac:dyDescent="0.3">
      <c r="A46" s="60" t="s">
        <v>83</v>
      </c>
      <c r="B46" s="60"/>
      <c r="C46" s="9"/>
    </row>
    <row r="47" spans="1:3" x14ac:dyDescent="0.3">
      <c r="A47" s="60" t="s">
        <v>84</v>
      </c>
      <c r="B47" s="60"/>
      <c r="C47" s="9"/>
    </row>
    <row r="48" spans="1:3" x14ac:dyDescent="0.3">
      <c r="A48" s="60" t="s">
        <v>85</v>
      </c>
      <c r="B48" s="60"/>
      <c r="C48" s="9"/>
    </row>
    <row r="49" spans="1:3" x14ac:dyDescent="0.3">
      <c r="A49" s="60" t="s">
        <v>86</v>
      </c>
      <c r="B49" s="60"/>
      <c r="C49" s="9"/>
    </row>
    <row r="50" spans="1:3" x14ac:dyDescent="0.3">
      <c r="A50" s="60" t="s">
        <v>87</v>
      </c>
      <c r="B50" s="60"/>
      <c r="C50" s="9"/>
    </row>
    <row r="51" spans="1:3" x14ac:dyDescent="0.3">
      <c r="A51" s="60" t="s">
        <v>88</v>
      </c>
      <c r="B51" s="60"/>
      <c r="C51" s="9"/>
    </row>
    <row r="52" spans="1:3" x14ac:dyDescent="0.3">
      <c r="A52" s="66"/>
      <c r="B52" s="66"/>
      <c r="C52" s="9"/>
    </row>
  </sheetData>
  <mergeCells count="50">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19"/>
    <mergeCell ref="B16:C16"/>
    <mergeCell ref="B20:C20"/>
    <mergeCell ref="B14:C14"/>
    <mergeCell ref="A34:B34"/>
    <mergeCell ref="B22:C22"/>
    <mergeCell ref="B23:C23"/>
    <mergeCell ref="B24:C24"/>
    <mergeCell ref="B25:C25"/>
    <mergeCell ref="A26:C26"/>
    <mergeCell ref="A29:B29"/>
    <mergeCell ref="A30:B30"/>
    <mergeCell ref="A31:B31"/>
    <mergeCell ref="A32:B32"/>
    <mergeCell ref="A33:B33"/>
    <mergeCell ref="A48:B48"/>
    <mergeCell ref="A49:B49"/>
    <mergeCell ref="A50:B50"/>
    <mergeCell ref="A51:B51"/>
    <mergeCell ref="A52:B52"/>
    <mergeCell ref="B21:C21"/>
    <mergeCell ref="A47:B47"/>
    <mergeCell ref="A41:B41"/>
    <mergeCell ref="A42:B42"/>
    <mergeCell ref="A43:B43"/>
    <mergeCell ref="A44:B44"/>
    <mergeCell ref="A45:B45"/>
    <mergeCell ref="A46:B46"/>
    <mergeCell ref="A27:B27"/>
    <mergeCell ref="A28:B28"/>
    <mergeCell ref="A40:B40"/>
    <mergeCell ref="A35:C35"/>
    <mergeCell ref="A36:B36"/>
    <mergeCell ref="A37:B37"/>
    <mergeCell ref="A38:B38"/>
    <mergeCell ref="A39:B39"/>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B22:C22</xm:sqref>
        </x14:dataValidation>
        <x14:dataValidation type="list" allowBlank="1" showInputMessage="1" showErrorMessage="1" xr:uid="{CE598DA5-BE60-4504-8641-5BC1D7DE4EC8}">
          <x14:formula1>
            <xm:f>Hoja2!$B$1:$B$2</xm:f>
          </x14:formula1>
          <xm:sqref>B25:C25 B14:C15 B20:C20 B23:C23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9C53D-6495-422F-B6C3-CE5B6C32F9F4}">
  <sheetPr>
    <tabColor theme="2" tint="-0.749992370372631"/>
  </sheetPr>
  <dimension ref="A1:XFC45"/>
  <sheetViews>
    <sheetView topLeftCell="A9" zoomScaleNormal="100" workbookViewId="0">
      <selection activeCell="B16" sqref="B16:C16"/>
    </sheetView>
  </sheetViews>
  <sheetFormatPr baseColWidth="10" defaultColWidth="0" defaultRowHeight="14.4" x14ac:dyDescent="0.3"/>
  <cols>
    <col min="1" max="1" width="52.21875" customWidth="1"/>
    <col min="2" max="2" width="35.44140625" customWidth="1"/>
    <col min="3" max="3" width="96" customWidth="1"/>
    <col min="4" max="8" width="11.44140625" hidden="1" customWidth="1"/>
    <col min="9" max="9" width="12" hidden="1" customWidth="1"/>
    <col min="10" max="16383" width="11.44140625" hidden="1"/>
    <col min="16384" max="16384" width="7" hidden="1" customWidth="1"/>
  </cols>
  <sheetData>
    <row r="1" spans="1:6" ht="25.8" x14ac:dyDescent="0.3">
      <c r="A1" s="70" t="s">
        <v>29</v>
      </c>
      <c r="B1" s="70"/>
      <c r="C1" s="70"/>
    </row>
    <row r="2" spans="1:6" x14ac:dyDescent="0.3">
      <c r="A2" s="17" t="s">
        <v>14</v>
      </c>
      <c r="B2" s="86" t="str">
        <f>'[2]GENERALES NOTA 321'!B2:C2</f>
        <v>SINIESTRO  111118649  - APLICATIVO 214726</v>
      </c>
      <c r="C2" s="87"/>
    </row>
    <row r="3" spans="1:6" x14ac:dyDescent="0.3">
      <c r="A3" s="18" t="s">
        <v>2</v>
      </c>
      <c r="B3" s="74" t="str">
        <f>'[2]GENERALES NOTA 321'!B3:C3</f>
        <v>2025009078-004-000</v>
      </c>
      <c r="C3" s="74"/>
    </row>
    <row r="4" spans="1:6" x14ac:dyDescent="0.3">
      <c r="A4" s="18" t="s">
        <v>0</v>
      </c>
      <c r="B4" s="74" t="str">
        <f>'[2]GENERALES NOTA 321'!B4:C4</f>
        <v>SUPERINTENDENCIA FINANCIERA DE COLOMBIA</v>
      </c>
      <c r="C4" s="74"/>
    </row>
    <row r="5" spans="1:6" x14ac:dyDescent="0.3">
      <c r="A5" s="18" t="s">
        <v>92</v>
      </c>
      <c r="B5" s="74" t="str">
        <f>'[2]GENERALES NOTA 321'!B5:C5</f>
        <v>ALLIANZ SEGUROS S.A.</v>
      </c>
      <c r="C5" s="74"/>
    </row>
    <row r="6" spans="1:6" ht="14.55" customHeight="1" x14ac:dyDescent="0.3">
      <c r="A6" s="18" t="s">
        <v>1</v>
      </c>
      <c r="B6" s="74" t="str">
        <f>'[2]GENERALES NOTA 321'!B6:C6</f>
        <v>NELLY SOCORRO MANCHABAJOY</v>
      </c>
      <c r="C6" s="74"/>
    </row>
    <row r="7" spans="1:6" x14ac:dyDescent="0.3">
      <c r="A7" s="18" t="s">
        <v>93</v>
      </c>
      <c r="B7" s="74" t="str">
        <f>'[2]GENERALES NOTA 321'!B7:C7</f>
        <v>DEMANDA DIRECTA</v>
      </c>
      <c r="C7" s="74"/>
    </row>
    <row r="8" spans="1:6" ht="28.8" x14ac:dyDescent="0.3">
      <c r="A8" s="18" t="s">
        <v>32</v>
      </c>
      <c r="B8" s="82">
        <f>'[2]GENERALES NOTA 322'!B15:C15</f>
        <v>33704000</v>
      </c>
      <c r="C8" s="83"/>
    </row>
    <row r="9" spans="1:6" x14ac:dyDescent="0.3">
      <c r="A9" s="75" t="s">
        <v>33</v>
      </c>
      <c r="B9" s="76" t="s">
        <v>34</v>
      </c>
      <c r="C9" s="77"/>
    </row>
    <row r="10" spans="1:6" x14ac:dyDescent="0.3">
      <c r="A10" s="75"/>
      <c r="B10" s="19" t="s">
        <v>35</v>
      </c>
      <c r="C10" s="16">
        <f>'[2]GENERALES NOTA 322'!C17</f>
        <v>0</v>
      </c>
    </row>
    <row r="11" spans="1:6" x14ac:dyDescent="0.3">
      <c r="A11" s="75"/>
      <c r="B11" s="19" t="s">
        <v>36</v>
      </c>
      <c r="C11" s="16">
        <f>'[2]GENERALES NOTA 322'!C18</f>
        <v>33704000</v>
      </c>
    </row>
    <row r="12" spans="1:6" x14ac:dyDescent="0.3">
      <c r="A12" s="75"/>
      <c r="B12" s="76"/>
      <c r="C12" s="77"/>
    </row>
    <row r="13" spans="1:6" x14ac:dyDescent="0.3">
      <c r="A13" s="75"/>
      <c r="B13" s="19" t="s">
        <v>95</v>
      </c>
      <c r="C13" s="21"/>
    </row>
    <row r="14" spans="1:6" x14ac:dyDescent="0.3">
      <c r="A14" s="75"/>
      <c r="B14" s="19" t="s">
        <v>96</v>
      </c>
      <c r="C14" s="21"/>
      <c r="E14" t="s">
        <v>45</v>
      </c>
      <c r="F14" s="14">
        <v>0.7</v>
      </c>
    </row>
    <row r="15" spans="1:6" x14ac:dyDescent="0.3">
      <c r="A15" s="20" t="s">
        <v>30</v>
      </c>
      <c r="B15" s="86" t="s">
        <v>43</v>
      </c>
      <c r="C15" s="87"/>
    </row>
    <row r="16" spans="1:6" ht="89.25" customHeight="1" x14ac:dyDescent="0.3">
      <c r="A16" s="18" t="s">
        <v>31</v>
      </c>
      <c r="B16" s="84" t="s">
        <v>207</v>
      </c>
      <c r="C16" s="85"/>
    </row>
    <row r="17" spans="1:3" ht="28.5" customHeight="1" x14ac:dyDescent="0.3">
      <c r="A17" s="11" t="s">
        <v>38</v>
      </c>
      <c r="B17" s="88">
        <f>((C19+C20+C22+C23)-C26)*C25*C27</f>
        <v>0</v>
      </c>
      <c r="C17" s="88"/>
    </row>
    <row r="18" spans="1:3" x14ac:dyDescent="0.3">
      <c r="A18" s="20" t="s">
        <v>39</v>
      </c>
      <c r="B18" s="92" t="s">
        <v>34</v>
      </c>
      <c r="C18" s="93"/>
    </row>
    <row r="19" spans="1:3" x14ac:dyDescent="0.3">
      <c r="A19" s="90"/>
      <c r="B19" s="19" t="s">
        <v>35</v>
      </c>
      <c r="C19" s="16">
        <v>0</v>
      </c>
    </row>
    <row r="20" spans="1:3" x14ac:dyDescent="0.3">
      <c r="A20" s="91"/>
      <c r="B20" s="19" t="s">
        <v>36</v>
      </c>
      <c r="C20" s="16">
        <v>0</v>
      </c>
    </row>
    <row r="21" spans="1:3" x14ac:dyDescent="0.3">
      <c r="A21" s="91"/>
      <c r="B21" s="76" t="s">
        <v>37</v>
      </c>
      <c r="C21" s="77"/>
    </row>
    <row r="22" spans="1:3" x14ac:dyDescent="0.3">
      <c r="A22" s="91"/>
      <c r="B22" s="19" t="s">
        <v>95</v>
      </c>
      <c r="C22" s="16">
        <v>0</v>
      </c>
    </row>
    <row r="23" spans="1:3" ht="28.8" x14ac:dyDescent="0.3">
      <c r="A23" s="91"/>
      <c r="B23" s="19" t="s">
        <v>97</v>
      </c>
      <c r="C23" s="16">
        <v>0</v>
      </c>
    </row>
    <row r="24" spans="1:3" x14ac:dyDescent="0.3">
      <c r="A24" s="91"/>
      <c r="B24" s="76" t="s">
        <v>98</v>
      </c>
      <c r="C24" s="77"/>
    </row>
    <row r="25" spans="1:3" x14ac:dyDescent="0.3">
      <c r="A25" s="22"/>
      <c r="B25" s="19" t="s">
        <v>102</v>
      </c>
      <c r="C25" s="23">
        <v>1</v>
      </c>
    </row>
    <row r="26" spans="1:3" x14ac:dyDescent="0.3">
      <c r="A26" s="24"/>
      <c r="B26" s="19" t="s">
        <v>99</v>
      </c>
      <c r="C26" s="25">
        <v>0</v>
      </c>
    </row>
    <row r="27" spans="1:3" x14ac:dyDescent="0.3">
      <c r="A27" s="24"/>
      <c r="B27" s="19" t="s">
        <v>111</v>
      </c>
      <c r="C27" s="23">
        <v>1</v>
      </c>
    </row>
    <row r="28" spans="1:3" x14ac:dyDescent="0.3">
      <c r="A28" s="15" t="s">
        <v>90</v>
      </c>
      <c r="B28" s="88">
        <f>IFERROR(B17*(VLOOKUP(B15,[2]Hoja2!$G$1:$H$6,2,0)),16666)</f>
        <v>16666</v>
      </c>
      <c r="C28" s="88"/>
    </row>
    <row r="29" spans="1:3" ht="103.5" customHeight="1" x14ac:dyDescent="0.3">
      <c r="A29" s="18" t="s">
        <v>40</v>
      </c>
      <c r="B29" s="89" t="s">
        <v>206</v>
      </c>
      <c r="C29" s="74"/>
    </row>
    <row r="30" spans="1:3" ht="132" customHeight="1" x14ac:dyDescent="0.3">
      <c r="A30" s="18" t="s">
        <v>41</v>
      </c>
      <c r="B30" s="78" t="s">
        <v>205</v>
      </c>
      <c r="C30" s="79"/>
    </row>
    <row r="32" spans="1:3" x14ac:dyDescent="0.3">
      <c r="A32" s="24"/>
      <c r="B32" s="24"/>
      <c r="C32" s="24"/>
    </row>
    <row r="33" spans="1:3" ht="25.8" x14ac:dyDescent="0.3">
      <c r="A33" s="80" t="s">
        <v>170</v>
      </c>
      <c r="B33" s="80"/>
      <c r="C33" s="80"/>
    </row>
    <row r="34" spans="1:3" x14ac:dyDescent="0.3">
      <c r="A34" s="81" t="s">
        <v>173</v>
      </c>
      <c r="B34" s="81"/>
      <c r="C34" s="81"/>
    </row>
    <row r="35" spans="1:3" x14ac:dyDescent="0.3">
      <c r="A35" s="31" t="s">
        <v>152</v>
      </c>
      <c r="B35" s="31" t="s">
        <v>171</v>
      </c>
      <c r="C35" s="32" t="s">
        <v>172</v>
      </c>
    </row>
    <row r="36" spans="1:3" ht="26.4" x14ac:dyDescent="0.3">
      <c r="A36" s="33" t="s">
        <v>160</v>
      </c>
      <c r="B36" s="34" t="s">
        <v>22</v>
      </c>
      <c r="C36" s="33" t="s">
        <v>174</v>
      </c>
    </row>
    <row r="37" spans="1:3" ht="66" x14ac:dyDescent="0.3">
      <c r="A37" s="33" t="s">
        <v>161</v>
      </c>
      <c r="B37" s="34" t="s">
        <v>22</v>
      </c>
      <c r="C37" s="33" t="s">
        <v>153</v>
      </c>
    </row>
    <row r="38" spans="1:3" ht="39.6" x14ac:dyDescent="0.3">
      <c r="A38" s="33" t="s">
        <v>162</v>
      </c>
      <c r="B38" s="34" t="s">
        <v>22</v>
      </c>
      <c r="C38" s="33" t="s">
        <v>175</v>
      </c>
    </row>
    <row r="39" spans="1:3" ht="26.4" x14ac:dyDescent="0.3">
      <c r="A39" s="33" t="s">
        <v>163</v>
      </c>
      <c r="B39" s="34" t="s">
        <v>22</v>
      </c>
      <c r="C39" s="33" t="s">
        <v>154</v>
      </c>
    </row>
    <row r="40" spans="1:3" x14ac:dyDescent="0.3">
      <c r="A40" s="33" t="s">
        <v>164</v>
      </c>
      <c r="B40" s="34" t="s">
        <v>22</v>
      </c>
      <c r="C40" s="35"/>
    </row>
    <row r="41" spans="1:3" ht="26.4" x14ac:dyDescent="0.3">
      <c r="A41" s="33" t="s">
        <v>165</v>
      </c>
      <c r="B41" s="34" t="s">
        <v>22</v>
      </c>
      <c r="C41" s="33" t="s">
        <v>155</v>
      </c>
    </row>
    <row r="42" spans="1:3" ht="26.4" x14ac:dyDescent="0.3">
      <c r="A42" s="33" t="s">
        <v>166</v>
      </c>
      <c r="B42" s="34" t="s">
        <v>22</v>
      </c>
      <c r="C42" s="33" t="s">
        <v>156</v>
      </c>
    </row>
    <row r="43" spans="1:3" x14ac:dyDescent="0.3">
      <c r="A43" s="33" t="s">
        <v>167</v>
      </c>
      <c r="B43" s="34" t="s">
        <v>22</v>
      </c>
      <c r="C43" s="35" t="s">
        <v>157</v>
      </c>
    </row>
    <row r="44" spans="1:3" ht="26.4" x14ac:dyDescent="0.3">
      <c r="A44" s="33" t="s">
        <v>168</v>
      </c>
      <c r="B44" s="34" t="s">
        <v>22</v>
      </c>
      <c r="C44" s="35" t="s">
        <v>158</v>
      </c>
    </row>
    <row r="45" spans="1:3" ht="26.4" x14ac:dyDescent="0.3">
      <c r="A45" s="33" t="s">
        <v>169</v>
      </c>
      <c r="B45" s="34" t="s">
        <v>22</v>
      </c>
      <c r="C45" s="35" t="s">
        <v>159</v>
      </c>
    </row>
  </sheetData>
  <sheetProtection algorithmName="SHA-512" hashValue="nrSR34g+b0+nT98fyhlT8cvTBDoWlBSBn8EdwVTlI2g1c3IN/b61IoGa3wj0uVn7XVWBEfqn2kb2jOqdDVU6hQ==" saltValue="FC7iqkhrX/AphMWRt/a68A==" spinCount="100000" sheet="1"/>
  <mergeCells count="23">
    <mergeCell ref="B18:C18"/>
    <mergeCell ref="B30:C30"/>
    <mergeCell ref="A33:C33"/>
    <mergeCell ref="A34:C34"/>
    <mergeCell ref="A1:C1"/>
    <mergeCell ref="B8:C8"/>
    <mergeCell ref="B16:C16"/>
    <mergeCell ref="B15:C15"/>
    <mergeCell ref="B2:C2"/>
    <mergeCell ref="B3:C3"/>
    <mergeCell ref="B4:C4"/>
    <mergeCell ref="B17:C17"/>
    <mergeCell ref="B29:C29"/>
    <mergeCell ref="A19:A24"/>
    <mergeCell ref="B21:C21"/>
    <mergeCell ref="B24:C24"/>
    <mergeCell ref="B28:C28"/>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XFC45"/>
  <sheetViews>
    <sheetView tabSelected="1" zoomScaleNormal="100" workbookViewId="0">
      <selection activeCell="B16" sqref="B16:C16"/>
    </sheetView>
  </sheetViews>
  <sheetFormatPr baseColWidth="10" defaultColWidth="0" defaultRowHeight="14.4" x14ac:dyDescent="0.3"/>
  <cols>
    <col min="1" max="1" width="52.21875" customWidth="1"/>
    <col min="2" max="2" width="35.44140625" customWidth="1"/>
    <col min="3" max="3" width="96" customWidth="1"/>
    <col min="4" max="8" width="11.44140625" hidden="1" customWidth="1"/>
    <col min="9" max="9" width="12" hidden="1" customWidth="1"/>
    <col min="10" max="16383" width="11.44140625" hidden="1"/>
    <col min="16384" max="16384" width="7" hidden="1" customWidth="1"/>
  </cols>
  <sheetData>
    <row r="1" spans="1:6" ht="25.8" x14ac:dyDescent="0.3">
      <c r="A1" s="70" t="s">
        <v>29</v>
      </c>
      <c r="B1" s="70"/>
      <c r="C1" s="70"/>
    </row>
    <row r="2" spans="1:6" x14ac:dyDescent="0.3">
      <c r="A2" s="17" t="s">
        <v>14</v>
      </c>
      <c r="B2" s="86" t="str">
        <f>'GENERALES NOTA 321'!B2:C2</f>
        <v>SINIESTRO  111118649  - APLICATIVO 214726</v>
      </c>
      <c r="C2" s="87"/>
    </row>
    <row r="3" spans="1:6" x14ac:dyDescent="0.3">
      <c r="A3" s="18" t="s">
        <v>2</v>
      </c>
      <c r="B3" s="74" t="str">
        <f>'GENERALES NOTA 321'!B3:C3</f>
        <v>2025009078-004-000</v>
      </c>
      <c r="C3" s="74"/>
    </row>
    <row r="4" spans="1:6" x14ac:dyDescent="0.3">
      <c r="A4" s="18" t="s">
        <v>0</v>
      </c>
      <c r="B4" s="74" t="str">
        <f>'GENERALES NOTA 321'!B4:C4</f>
        <v>SUPERINTENDENCIA FINANCIERA DE COLOMBIA</v>
      </c>
      <c r="C4" s="74"/>
    </row>
    <row r="5" spans="1:6" x14ac:dyDescent="0.3">
      <c r="A5" s="18" t="s">
        <v>92</v>
      </c>
      <c r="B5" s="74" t="str">
        <f>'GENERALES NOTA 321'!B5:C5</f>
        <v>ALLIANZ SEGUROS DE VIDA S.A.</v>
      </c>
      <c r="C5" s="74"/>
    </row>
    <row r="6" spans="1:6" ht="14.55" customHeight="1" x14ac:dyDescent="0.3">
      <c r="A6" s="18" t="s">
        <v>1</v>
      </c>
      <c r="B6" s="74" t="str">
        <f>'GENERALES NOTA 321'!B6:C6</f>
        <v>NELLY SOCORRO MANCHABAJOY</v>
      </c>
      <c r="C6" s="74"/>
    </row>
    <row r="7" spans="1:6" x14ac:dyDescent="0.3">
      <c r="A7" s="18" t="s">
        <v>93</v>
      </c>
      <c r="B7" s="74" t="str">
        <f>'GENERALES NOTA 321'!B7:C7</f>
        <v>DEMANDA DIRECTA</v>
      </c>
      <c r="C7" s="74"/>
    </row>
    <row r="8" spans="1:6" ht="28.8" x14ac:dyDescent="0.3">
      <c r="A8" s="18" t="s">
        <v>32</v>
      </c>
      <c r="B8" s="82">
        <f>'GENERALES NOTA 322'!B15:C15</f>
        <v>33704000</v>
      </c>
      <c r="C8" s="83"/>
    </row>
    <row r="9" spans="1:6" x14ac:dyDescent="0.3">
      <c r="A9" s="75" t="s">
        <v>33</v>
      </c>
      <c r="B9" s="76" t="s">
        <v>34</v>
      </c>
      <c r="C9" s="77"/>
    </row>
    <row r="10" spans="1:6" x14ac:dyDescent="0.3">
      <c r="A10" s="75"/>
      <c r="B10" s="19" t="s">
        <v>35</v>
      </c>
      <c r="C10" s="16">
        <f>'GENERALES NOTA 322'!C17</f>
        <v>0</v>
      </c>
    </row>
    <row r="11" spans="1:6" x14ac:dyDescent="0.3">
      <c r="A11" s="75"/>
      <c r="B11" s="19" t="s">
        <v>36</v>
      </c>
      <c r="C11" s="16">
        <f>'GENERALES NOTA 322'!C18</f>
        <v>33704000</v>
      </c>
    </row>
    <row r="12" spans="1:6" x14ac:dyDescent="0.3">
      <c r="A12" s="75"/>
      <c r="B12" s="76"/>
      <c r="C12" s="77"/>
    </row>
    <row r="13" spans="1:6" x14ac:dyDescent="0.3">
      <c r="A13" s="75"/>
      <c r="B13" s="19" t="s">
        <v>95</v>
      </c>
      <c r="C13" s="21"/>
    </row>
    <row r="14" spans="1:6" x14ac:dyDescent="0.3">
      <c r="A14" s="75"/>
      <c r="B14" s="19" t="s">
        <v>96</v>
      </c>
      <c r="C14" s="21"/>
      <c r="E14" t="s">
        <v>45</v>
      </c>
      <c r="F14" s="14">
        <v>0.7</v>
      </c>
    </row>
    <row r="15" spans="1:6" x14ac:dyDescent="0.3">
      <c r="A15" s="20" t="s">
        <v>30</v>
      </c>
      <c r="B15" s="86" t="s">
        <v>43</v>
      </c>
      <c r="C15" s="87"/>
    </row>
    <row r="16" spans="1:6" ht="89.25" customHeight="1" x14ac:dyDescent="0.3">
      <c r="A16" s="18" t="s">
        <v>31</v>
      </c>
      <c r="B16" s="84" t="s">
        <v>202</v>
      </c>
      <c r="C16" s="85"/>
    </row>
    <row r="17" spans="1:3" ht="28.5" customHeight="1" x14ac:dyDescent="0.3">
      <c r="A17" s="11" t="s">
        <v>38</v>
      </c>
      <c r="B17" s="88">
        <f>((C19+C20+C22+C23)-C26)*C25*C27</f>
        <v>44437479</v>
      </c>
      <c r="C17" s="88"/>
    </row>
    <row r="18" spans="1:3" x14ac:dyDescent="0.3">
      <c r="A18" s="20" t="s">
        <v>39</v>
      </c>
      <c r="B18" s="92" t="s">
        <v>34</v>
      </c>
      <c r="C18" s="93"/>
    </row>
    <row r="19" spans="1:3" x14ac:dyDescent="0.3">
      <c r="A19" s="90"/>
      <c r="B19" s="19" t="s">
        <v>35</v>
      </c>
      <c r="C19" s="16">
        <v>0</v>
      </c>
    </row>
    <row r="20" spans="1:3" x14ac:dyDescent="0.3">
      <c r="A20" s="91"/>
      <c r="B20" s="19" t="s">
        <v>36</v>
      </c>
      <c r="C20" s="16">
        <v>44437479</v>
      </c>
    </row>
    <row r="21" spans="1:3" x14ac:dyDescent="0.3">
      <c r="A21" s="91"/>
      <c r="B21" s="76" t="s">
        <v>37</v>
      </c>
      <c r="C21" s="77"/>
    </row>
    <row r="22" spans="1:3" x14ac:dyDescent="0.3">
      <c r="A22" s="91"/>
      <c r="B22" s="19" t="s">
        <v>95</v>
      </c>
      <c r="C22" s="16">
        <v>0</v>
      </c>
    </row>
    <row r="23" spans="1:3" ht="28.8" x14ac:dyDescent="0.3">
      <c r="A23" s="91"/>
      <c r="B23" s="19" t="s">
        <v>97</v>
      </c>
      <c r="C23" s="16">
        <v>0</v>
      </c>
    </row>
    <row r="24" spans="1:3" x14ac:dyDescent="0.3">
      <c r="A24" s="91"/>
      <c r="B24" s="76" t="s">
        <v>98</v>
      </c>
      <c r="C24" s="77"/>
    </row>
    <row r="25" spans="1:3" x14ac:dyDescent="0.3">
      <c r="A25" s="22"/>
      <c r="B25" s="19" t="s">
        <v>102</v>
      </c>
      <c r="C25" s="23">
        <v>1</v>
      </c>
    </row>
    <row r="26" spans="1:3" x14ac:dyDescent="0.3">
      <c r="A26" s="24"/>
      <c r="B26" s="19" t="s">
        <v>99</v>
      </c>
      <c r="C26" s="25">
        <v>0</v>
      </c>
    </row>
    <row r="27" spans="1:3" x14ac:dyDescent="0.3">
      <c r="A27" s="24"/>
      <c r="B27" s="19" t="s">
        <v>111</v>
      </c>
      <c r="C27" s="23">
        <v>1</v>
      </c>
    </row>
    <row r="28" spans="1:3" x14ac:dyDescent="0.3">
      <c r="A28" s="15" t="s">
        <v>90</v>
      </c>
      <c r="B28" s="88">
        <f>IFERROR(B17*(VLOOKUP(B15,Hoja2!$G$1:$H$6,2,0)),16666)</f>
        <v>16666</v>
      </c>
      <c r="C28" s="88"/>
    </row>
    <row r="29" spans="1:3" ht="103.5" customHeight="1" x14ac:dyDescent="0.3">
      <c r="A29" s="18" t="s">
        <v>40</v>
      </c>
      <c r="B29" s="89" t="s">
        <v>203</v>
      </c>
      <c r="C29" s="74"/>
    </row>
    <row r="30" spans="1:3" ht="132" customHeight="1" x14ac:dyDescent="0.3">
      <c r="A30" s="18" t="s">
        <v>41</v>
      </c>
      <c r="B30" s="78" t="s">
        <v>204</v>
      </c>
      <c r="C30" s="79"/>
    </row>
    <row r="32" spans="1:3" x14ac:dyDescent="0.3">
      <c r="A32" s="24"/>
      <c r="B32" s="24"/>
      <c r="C32" s="24"/>
    </row>
    <row r="33" spans="1:3" ht="25.8" x14ac:dyDescent="0.3">
      <c r="A33" s="80" t="s">
        <v>170</v>
      </c>
      <c r="B33" s="80"/>
      <c r="C33" s="80"/>
    </row>
    <row r="34" spans="1:3" x14ac:dyDescent="0.3">
      <c r="A34" s="81" t="s">
        <v>173</v>
      </c>
      <c r="B34" s="81"/>
      <c r="C34" s="81"/>
    </row>
    <row r="35" spans="1:3" x14ac:dyDescent="0.3">
      <c r="A35" s="31" t="s">
        <v>152</v>
      </c>
      <c r="B35" s="31" t="s">
        <v>171</v>
      </c>
      <c r="C35" s="32" t="s">
        <v>172</v>
      </c>
    </row>
    <row r="36" spans="1:3" ht="26.4" x14ac:dyDescent="0.3">
      <c r="A36" s="33" t="s">
        <v>160</v>
      </c>
      <c r="B36" s="34" t="s">
        <v>22</v>
      </c>
      <c r="C36" s="33" t="s">
        <v>174</v>
      </c>
    </row>
    <row r="37" spans="1:3" ht="66" x14ac:dyDescent="0.3">
      <c r="A37" s="33" t="s">
        <v>161</v>
      </c>
      <c r="B37" s="34" t="s">
        <v>22</v>
      </c>
      <c r="C37" s="33" t="s">
        <v>153</v>
      </c>
    </row>
    <row r="38" spans="1:3" ht="39.6" x14ac:dyDescent="0.3">
      <c r="A38" s="33" t="s">
        <v>162</v>
      </c>
      <c r="B38" s="34" t="s">
        <v>22</v>
      </c>
      <c r="C38" s="33" t="s">
        <v>175</v>
      </c>
    </row>
    <row r="39" spans="1:3" ht="26.4" x14ac:dyDescent="0.3">
      <c r="A39" s="33" t="s">
        <v>163</v>
      </c>
      <c r="B39" s="34" t="s">
        <v>22</v>
      </c>
      <c r="C39" s="33" t="s">
        <v>154</v>
      </c>
    </row>
    <row r="40" spans="1:3" x14ac:dyDescent="0.3">
      <c r="A40" s="33" t="s">
        <v>164</v>
      </c>
      <c r="B40" s="34" t="s">
        <v>22</v>
      </c>
      <c r="C40" s="35"/>
    </row>
    <row r="41" spans="1:3" ht="26.4" x14ac:dyDescent="0.3">
      <c r="A41" s="33" t="s">
        <v>165</v>
      </c>
      <c r="B41" s="34" t="s">
        <v>22</v>
      </c>
      <c r="C41" s="33" t="s">
        <v>155</v>
      </c>
    </row>
    <row r="42" spans="1:3" ht="26.4" x14ac:dyDescent="0.3">
      <c r="A42" s="33" t="s">
        <v>166</v>
      </c>
      <c r="B42" s="34" t="s">
        <v>22</v>
      </c>
      <c r="C42" s="33" t="s">
        <v>156</v>
      </c>
    </row>
    <row r="43" spans="1:3" x14ac:dyDescent="0.3">
      <c r="A43" s="33" t="s">
        <v>167</v>
      </c>
      <c r="B43" s="34" t="s">
        <v>22</v>
      </c>
      <c r="C43" s="35" t="s">
        <v>157</v>
      </c>
    </row>
    <row r="44" spans="1:3" ht="26.4" x14ac:dyDescent="0.3">
      <c r="A44" s="33" t="s">
        <v>168</v>
      </c>
      <c r="B44" s="34" t="s">
        <v>22</v>
      </c>
      <c r="C44" s="35" t="s">
        <v>158</v>
      </c>
    </row>
    <row r="45" spans="1:3" ht="26.4" x14ac:dyDescent="0.3">
      <c r="A45" s="33" t="s">
        <v>169</v>
      </c>
      <c r="B45" s="34" t="s">
        <v>22</v>
      </c>
      <c r="C45" s="35" t="s">
        <v>159</v>
      </c>
    </row>
  </sheetData>
  <sheetProtection algorithmName="SHA-512" hashValue="nrSR34g+b0+nT98fyhlT8cvTBDoWlBSBn8EdwVTlI2g1c3IN/b61IoGa3wj0uVn7XVWBEfqn2kb2jOqdDVU6hQ==" saltValue="FC7iqkhrX/AphMWRt/a68A==" spinCount="100000" sheet="1"/>
  <mergeCells count="23">
    <mergeCell ref="B30:C30"/>
    <mergeCell ref="A33:C33"/>
    <mergeCell ref="A34:C34"/>
    <mergeCell ref="A1:C1"/>
    <mergeCell ref="B8:C8"/>
    <mergeCell ref="B16:C16"/>
    <mergeCell ref="B15:C15"/>
    <mergeCell ref="B2:C2"/>
    <mergeCell ref="B3:C3"/>
    <mergeCell ref="B4:C4"/>
    <mergeCell ref="B5:C5"/>
    <mergeCell ref="B6:C6"/>
    <mergeCell ref="B7:C7"/>
    <mergeCell ref="A9:A14"/>
    <mergeCell ref="B9:C9"/>
    <mergeCell ref="B12:C12"/>
    <mergeCell ref="B17:C17"/>
    <mergeCell ref="B29:C29"/>
    <mergeCell ref="A19:A24"/>
    <mergeCell ref="B21:C21"/>
    <mergeCell ref="B24:C24"/>
    <mergeCell ref="B28:C28"/>
    <mergeCell ref="B18:C1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BAC47F9-0AC9-4E89-86B6-5623307586E9}">
          <x14:formula1>
            <xm:f>Hoja2!$G$1:$G$7</xm:f>
          </x14:formula1>
          <xm:sqref>B15:C15</xm:sqref>
        </x14:dataValidation>
        <x14:dataValidation type="list" allowBlank="1" showInputMessage="1" showErrorMessage="1" xr:uid="{83049F75-6B3F-4CA7-BC9C-9D725204D9BC}">
          <x14:formula1>
            <xm:f>Hoja2!$B$1:$B$2</xm:f>
          </x14:formula1>
          <xm:sqref>B36:B45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7"/>
  <sheetViews>
    <sheetView zoomScale="85" zoomScaleNormal="85" workbookViewId="0">
      <selection activeCell="C18" sqref="C18"/>
    </sheetView>
  </sheetViews>
  <sheetFormatPr baseColWidth="10" defaultColWidth="0" defaultRowHeight="14.4" x14ac:dyDescent="0.3"/>
  <cols>
    <col min="1" max="1" width="62.33203125" customWidth="1"/>
    <col min="2" max="3" width="69.33203125" customWidth="1"/>
    <col min="4" max="16384" width="10.77734375" hidden="1"/>
  </cols>
  <sheetData>
    <row r="1" spans="1:3" ht="25.8" x14ac:dyDescent="0.3">
      <c r="A1" s="70" t="s">
        <v>42</v>
      </c>
      <c r="B1" s="70"/>
      <c r="C1" s="70"/>
    </row>
    <row r="2" spans="1:3" ht="16.95" customHeight="1" x14ac:dyDescent="0.3">
      <c r="A2" s="29" t="s">
        <v>14</v>
      </c>
      <c r="B2" s="94" t="str">
        <f>'[3]AUTOS NOTA 321'!B2:C2</f>
        <v xml:space="preserve">SINIESTRO   LEGIS </v>
      </c>
      <c r="C2" s="95"/>
    </row>
    <row r="3" spans="1:3" ht="16.05" customHeight="1" x14ac:dyDescent="0.3">
      <c r="A3" s="5" t="s">
        <v>120</v>
      </c>
      <c r="B3" s="41" t="str">
        <f>'GENERALES NOTA 322'!B2:C2</f>
        <v>2025009078-004-000</v>
      </c>
      <c r="C3" s="41"/>
    </row>
    <row r="4" spans="1:3" x14ac:dyDescent="0.3">
      <c r="A4" s="5" t="s">
        <v>109</v>
      </c>
      <c r="B4" s="41" t="str">
        <f>'GENERALES NOTA 322'!B3:C3</f>
        <v>SUPERINTENDENCIA FINANCIERA DE COLOMBIA</v>
      </c>
      <c r="C4" s="41"/>
    </row>
    <row r="5" spans="1:3" ht="28.95" customHeight="1" x14ac:dyDescent="0.3">
      <c r="A5" s="5" t="s">
        <v>121</v>
      </c>
      <c r="B5" s="41" t="str">
        <f>'GENERALES NOTA 322'!B4:C4</f>
        <v>ALLIANZ SEGUROS DE VIDA S.A.</v>
      </c>
      <c r="C5" s="41"/>
    </row>
    <row r="6" spans="1:3" x14ac:dyDescent="0.3">
      <c r="A6" s="5" t="s">
        <v>122</v>
      </c>
      <c r="B6" s="41" t="str">
        <f>'GENERALES NOTA 322'!B5:C5</f>
        <v>NELLY SOCORRO MANCHABAJOY</v>
      </c>
      <c r="C6" s="41"/>
    </row>
    <row r="7" spans="1:3" ht="43.5" customHeight="1" x14ac:dyDescent="0.3">
      <c r="A7" s="5" t="s">
        <v>123</v>
      </c>
      <c r="B7" s="41" t="str">
        <f>'GENERALES NOTA 322'!B6:C6</f>
        <v>DEMANDA DIRECTA</v>
      </c>
      <c r="C7" s="41"/>
    </row>
    <row r="8" spans="1:3" x14ac:dyDescent="0.3">
      <c r="A8" s="5" t="s">
        <v>100</v>
      </c>
      <c r="B8" s="41" t="s">
        <v>103</v>
      </c>
      <c r="C8" s="41"/>
    </row>
    <row r="9" spans="1:3" x14ac:dyDescent="0.3">
      <c r="A9" s="12" t="s">
        <v>39</v>
      </c>
      <c r="B9" s="96"/>
      <c r="C9" s="96"/>
    </row>
    <row r="10" spans="1:3" x14ac:dyDescent="0.3">
      <c r="A10" s="12" t="s">
        <v>142</v>
      </c>
      <c r="B10" s="41"/>
      <c r="C10" s="41"/>
    </row>
    <row r="11" spans="1:3" x14ac:dyDescent="0.3">
      <c r="A11" s="12" t="s">
        <v>141</v>
      </c>
      <c r="B11" s="97"/>
      <c r="C11" s="66"/>
    </row>
    <row r="12" spans="1:3" ht="28.8" x14ac:dyDescent="0.3">
      <c r="A12" s="5" t="s">
        <v>143</v>
      </c>
      <c r="B12" s="41"/>
      <c r="C12" s="41"/>
    </row>
    <row r="13" spans="1:3" ht="28.8" x14ac:dyDescent="0.3">
      <c r="A13" s="5" t="s">
        <v>144</v>
      </c>
      <c r="B13" s="41"/>
      <c r="C13" s="41"/>
    </row>
    <row r="14" spans="1:3" x14ac:dyDescent="0.3">
      <c r="A14" s="5" t="s">
        <v>145</v>
      </c>
      <c r="B14" s="94"/>
      <c r="C14" s="95"/>
    </row>
    <row r="15" spans="1:3" x14ac:dyDescent="0.3">
      <c r="A15" s="12" t="s">
        <v>146</v>
      </c>
      <c r="B15" s="41"/>
      <c r="C15" s="41"/>
    </row>
    <row r="16" spans="1:3" ht="100.5" customHeight="1" x14ac:dyDescent="0.3">
      <c r="A16" s="9" t="s">
        <v>147</v>
      </c>
      <c r="B16" s="66"/>
      <c r="C16" s="66"/>
    </row>
    <row r="17" ht="36.450000000000003" customHeight="1" x14ac:dyDescent="0.3"/>
  </sheetData>
  <mergeCells count="16">
    <mergeCell ref="B12:C12"/>
    <mergeCell ref="B13:C13"/>
    <mergeCell ref="B15:C15"/>
    <mergeCell ref="B16:C16"/>
    <mergeCell ref="B14:C14"/>
    <mergeCell ref="B7:C7"/>
    <mergeCell ref="B8:C8"/>
    <mergeCell ref="B9:C9"/>
    <mergeCell ref="B10:C10"/>
    <mergeCell ref="B11:C11"/>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8FA5FF-1777-4256-8C88-5CB8A51F4731}">
          <x14:formula1>
            <xm:f>Hoja2!$G$1:$G$7</xm:f>
          </x14:formula1>
          <xm:sqref>B8:C8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5"/>
  <sheetViews>
    <sheetView topLeftCell="A25" zoomScale="115" zoomScaleNormal="115" workbookViewId="0">
      <selection activeCell="B11" sqref="B11:C11"/>
    </sheetView>
  </sheetViews>
  <sheetFormatPr baseColWidth="10" defaultColWidth="0" defaultRowHeight="14.4" x14ac:dyDescent="0.3"/>
  <cols>
    <col min="1" max="1" width="54.44140625" customWidth="1"/>
    <col min="2" max="2" width="23.44140625" customWidth="1"/>
    <col min="3" max="3" width="98.77734375" customWidth="1"/>
    <col min="4" max="8" width="0" hidden="1" customWidth="1"/>
    <col min="9" max="16384" width="11.44140625" hidden="1"/>
  </cols>
  <sheetData>
    <row r="1" spans="1:3" ht="18" x14ac:dyDescent="0.3">
      <c r="A1" s="98" t="s">
        <v>118</v>
      </c>
      <c r="B1" s="98"/>
      <c r="C1" s="98"/>
    </row>
    <row r="2" spans="1:3" x14ac:dyDescent="0.3">
      <c r="A2" s="29" t="s">
        <v>14</v>
      </c>
      <c r="B2" s="94" t="str">
        <f>'[3]AUTOS NOTA 321'!B2:C2</f>
        <v xml:space="preserve">SINIESTRO   LEGIS </v>
      </c>
      <c r="C2" s="95"/>
    </row>
    <row r="3" spans="1:3" ht="23.55" customHeight="1" x14ac:dyDescent="0.3">
      <c r="A3" s="5" t="s">
        <v>2</v>
      </c>
      <c r="B3" s="41" t="str">
        <f>'GENERALES NOTA 322'!B2:C2</f>
        <v>2025009078-004-000</v>
      </c>
      <c r="C3" s="41"/>
    </row>
    <row r="4" spans="1:3" x14ac:dyDescent="0.3">
      <c r="A4" s="5" t="s">
        <v>0</v>
      </c>
      <c r="B4" s="41" t="str">
        <f>'GENERALES NOTA 322'!B3:C3</f>
        <v>SUPERINTENDENCIA FINANCIERA DE COLOMBIA</v>
      </c>
      <c r="C4" s="41"/>
    </row>
    <row r="5" spans="1:3" x14ac:dyDescent="0.3">
      <c r="A5" s="5" t="s">
        <v>92</v>
      </c>
      <c r="B5" s="41" t="str">
        <f>'GENERALES NOTA 322'!B4:C4</f>
        <v>ALLIANZ SEGUROS DE VIDA S.A.</v>
      </c>
      <c r="C5" s="41"/>
    </row>
    <row r="6" spans="1:3" x14ac:dyDescent="0.3">
      <c r="A6" s="5" t="s">
        <v>1</v>
      </c>
      <c r="B6" s="41" t="str">
        <f>'GENERALES NOTA 322'!B5:C5</f>
        <v>NELLY SOCORRO MANCHABAJOY</v>
      </c>
      <c r="C6" s="41"/>
    </row>
    <row r="7" spans="1:3" x14ac:dyDescent="0.3">
      <c r="A7" s="5" t="s">
        <v>93</v>
      </c>
      <c r="B7" s="41" t="str">
        <f>'GENERALES NOTA 322'!B6:C6</f>
        <v>DEMANDA DIRECTA</v>
      </c>
      <c r="C7" s="41"/>
    </row>
    <row r="8" spans="1:3" x14ac:dyDescent="0.3">
      <c r="A8" s="5" t="s">
        <v>100</v>
      </c>
      <c r="B8" s="41" t="str">
        <f>'GENERALES NOTA 325'!B8:C8</f>
        <v>PROBABLE GENERALES</v>
      </c>
      <c r="C8" s="41"/>
    </row>
    <row r="9" spans="1:3" x14ac:dyDescent="0.3">
      <c r="A9" s="12" t="s">
        <v>39</v>
      </c>
      <c r="B9" s="99">
        <f>'VIDA NOTA 324 -478'!B17:C17</f>
        <v>44437479</v>
      </c>
      <c r="C9" s="99"/>
    </row>
    <row r="10" spans="1:3" x14ac:dyDescent="0.3">
      <c r="A10" s="5" t="s">
        <v>112</v>
      </c>
      <c r="B10" s="100">
        <v>25000000</v>
      </c>
      <c r="C10" s="100"/>
    </row>
    <row r="11" spans="1:3" ht="40.950000000000003" customHeight="1" x14ac:dyDescent="0.3">
      <c r="A11" s="5" t="s">
        <v>151</v>
      </c>
      <c r="B11" s="41"/>
      <c r="C11" s="41"/>
    </row>
    <row r="12" spans="1:3" ht="40.950000000000003" hidden="1" customHeight="1" x14ac:dyDescent="0.3">
      <c r="A12" s="5" t="s">
        <v>115</v>
      </c>
      <c r="B12" s="41"/>
      <c r="C12" s="41"/>
    </row>
    <row r="13" spans="1:3" ht="18.75" customHeight="1" x14ac:dyDescent="0.3">
      <c r="A13" s="5" t="s">
        <v>116</v>
      </c>
      <c r="B13" s="101"/>
      <c r="C13" s="101"/>
    </row>
    <row r="14" spans="1:3" x14ac:dyDescent="0.3">
      <c r="A14" s="5" t="s">
        <v>117</v>
      </c>
      <c r="B14" s="41"/>
      <c r="C14" s="41"/>
    </row>
    <row r="20" spans="4:8" x14ac:dyDescent="0.3">
      <c r="D20" t="str">
        <f t="shared" ref="D20:H20" si="0">UPPER(D18)</f>
        <v/>
      </c>
      <c r="E20" t="str">
        <f t="shared" si="0"/>
        <v/>
      </c>
      <c r="F20" t="str">
        <f t="shared" si="0"/>
        <v/>
      </c>
      <c r="G20" t="str">
        <f t="shared" si="0"/>
        <v/>
      </c>
      <c r="H20" t="str">
        <f t="shared" si="0"/>
        <v/>
      </c>
    </row>
    <row r="21" spans="4:8" x14ac:dyDescent="0.3">
      <c r="D21" t="str">
        <f t="shared" ref="D21:H21" si="1">UPPER(D19)</f>
        <v/>
      </c>
      <c r="E21" t="str">
        <f t="shared" si="1"/>
        <v/>
      </c>
      <c r="F21" t="str">
        <f t="shared" si="1"/>
        <v/>
      </c>
      <c r="G21" t="str">
        <f t="shared" si="1"/>
        <v/>
      </c>
      <c r="H21" t="str">
        <f t="shared" si="1"/>
        <v/>
      </c>
    </row>
    <row r="22" spans="4:8" x14ac:dyDescent="0.3">
      <c r="D22" t="str">
        <f t="shared" ref="D22:H22" si="2">UPPER(D20)</f>
        <v/>
      </c>
      <c r="E22" t="str">
        <f t="shared" si="2"/>
        <v/>
      </c>
      <c r="F22" t="str">
        <f t="shared" si="2"/>
        <v/>
      </c>
      <c r="G22" t="str">
        <f t="shared" si="2"/>
        <v/>
      </c>
      <c r="H22" t="str">
        <f t="shared" si="2"/>
        <v/>
      </c>
    </row>
    <row r="23" spans="4:8" x14ac:dyDescent="0.3">
      <c r="D23" t="str">
        <f>UPPER(D21)</f>
        <v/>
      </c>
      <c r="E23" t="str">
        <f t="shared" ref="E23:H23" si="3">UPPER(E21)</f>
        <v/>
      </c>
      <c r="F23" t="str">
        <f t="shared" si="3"/>
        <v/>
      </c>
      <c r="G23" t="str">
        <f t="shared" si="3"/>
        <v/>
      </c>
      <c r="H23" t="str">
        <f t="shared" si="3"/>
        <v/>
      </c>
    </row>
    <row r="24" spans="4:8" x14ac:dyDescent="0.3">
      <c r="D24" t="str">
        <f t="shared" ref="D24:H24" si="4">UPPER(D22)</f>
        <v/>
      </c>
      <c r="E24" t="str">
        <f t="shared" si="4"/>
        <v/>
      </c>
      <c r="F24" t="str">
        <f t="shared" si="4"/>
        <v/>
      </c>
      <c r="G24" t="str">
        <f t="shared" si="4"/>
        <v/>
      </c>
      <c r="H24" t="str">
        <f t="shared" si="4"/>
        <v/>
      </c>
    </row>
    <row r="25" spans="4:8" x14ac:dyDescent="0.3">
      <c r="D25" t="str">
        <f t="shared" ref="D25:H25" si="5">UPPER(D23)</f>
        <v/>
      </c>
      <c r="E25" t="str">
        <f t="shared" si="5"/>
        <v/>
      </c>
      <c r="F25" t="str">
        <f t="shared" si="5"/>
        <v/>
      </c>
      <c r="G25" t="str">
        <f t="shared" si="5"/>
        <v/>
      </c>
      <c r="H25" t="str">
        <f t="shared" si="5"/>
        <v/>
      </c>
    </row>
  </sheetData>
  <mergeCells count="14">
    <mergeCell ref="B14:C14"/>
    <mergeCell ref="B7:C7"/>
    <mergeCell ref="B8:C8"/>
    <mergeCell ref="B9:C9"/>
    <mergeCell ref="B10:C10"/>
    <mergeCell ref="B11:C11"/>
    <mergeCell ref="B13:C13"/>
    <mergeCell ref="B12:C12"/>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AE1A-7488-4345-8CA1-CE97BD0CF2D1}">
  <sheetPr>
    <tabColor theme="3" tint="0.39997558519241921"/>
  </sheetPr>
  <dimension ref="A1:C28"/>
  <sheetViews>
    <sheetView topLeftCell="A10" zoomScaleNormal="100" workbookViewId="0">
      <selection activeCell="B14" sqref="B14:C14"/>
    </sheetView>
  </sheetViews>
  <sheetFormatPr baseColWidth="10" defaultColWidth="0" defaultRowHeight="14.4" x14ac:dyDescent="0.3"/>
  <cols>
    <col min="1" max="1" width="72.77734375" customWidth="1"/>
    <col min="2" max="2" width="39.77734375" customWidth="1"/>
    <col min="3" max="3" width="96.33203125" customWidth="1"/>
    <col min="4" max="16384" width="11.44140625" hidden="1"/>
  </cols>
  <sheetData>
    <row r="1" spans="1:3" ht="18" x14ac:dyDescent="0.3">
      <c r="A1" s="98" t="s">
        <v>119</v>
      </c>
      <c r="B1" s="98"/>
      <c r="C1" s="98"/>
    </row>
    <row r="2" spans="1:3" ht="13.95" customHeight="1" x14ac:dyDescent="0.3">
      <c r="A2" s="10" t="s">
        <v>14</v>
      </c>
      <c r="B2" s="94" t="str">
        <f>'[3]AUTOS NOTA 321'!B2:C2</f>
        <v xml:space="preserve">SINIESTRO   LEGIS </v>
      </c>
      <c r="C2" s="95"/>
    </row>
    <row r="3" spans="1:3" x14ac:dyDescent="0.3">
      <c r="A3" s="5" t="s">
        <v>2</v>
      </c>
      <c r="B3" s="41" t="str">
        <f>'GENERALES NOTA 322'!B2:C2</f>
        <v>2025009078-004-000</v>
      </c>
      <c r="C3" s="41"/>
    </row>
    <row r="4" spans="1:3" x14ac:dyDescent="0.3">
      <c r="A4" s="5" t="s">
        <v>0</v>
      </c>
      <c r="B4" s="41" t="str">
        <f>'GENERALES NOTA 322'!B3:C3</f>
        <v>SUPERINTENDENCIA FINANCIERA DE COLOMBIA</v>
      </c>
      <c r="C4" s="41"/>
    </row>
    <row r="5" spans="1:3" x14ac:dyDescent="0.3">
      <c r="A5" s="5" t="s">
        <v>92</v>
      </c>
      <c r="B5" s="41" t="str">
        <f>'GENERALES NOTA 322'!B4:C4</f>
        <v>ALLIANZ SEGUROS DE VIDA S.A.</v>
      </c>
      <c r="C5" s="41"/>
    </row>
    <row r="6" spans="1:3" x14ac:dyDescent="0.3">
      <c r="A6" s="5" t="s">
        <v>1</v>
      </c>
      <c r="B6" s="41" t="str">
        <f>'GENERALES NOTA 322'!B5:C5</f>
        <v>NELLY SOCORRO MANCHABAJOY</v>
      </c>
      <c r="C6" s="41"/>
    </row>
    <row r="7" spans="1:3" x14ac:dyDescent="0.3">
      <c r="A7" s="5" t="s">
        <v>93</v>
      </c>
      <c r="B7" s="41" t="str">
        <f>'GENERALES NOTA 322'!B6:C6</f>
        <v>DEMANDA DIRECTA</v>
      </c>
      <c r="C7" s="41"/>
    </row>
    <row r="8" spans="1:3" x14ac:dyDescent="0.3">
      <c r="A8" s="5" t="s">
        <v>113</v>
      </c>
      <c r="B8" s="41" t="str">
        <f>'GENERALES NOTA 325'!B8:C8</f>
        <v>PROBABLE GENERALES</v>
      </c>
      <c r="C8" s="41"/>
    </row>
    <row r="9" spans="1:3" ht="24" customHeight="1" x14ac:dyDescent="0.3">
      <c r="A9" s="5" t="s">
        <v>114</v>
      </c>
      <c r="B9" s="41"/>
      <c r="C9" s="41"/>
    </row>
    <row r="10" spans="1:3" ht="88.5" customHeight="1" x14ac:dyDescent="0.3">
      <c r="A10" s="5" t="s">
        <v>148</v>
      </c>
      <c r="B10" s="41"/>
      <c r="C10" s="41"/>
    </row>
    <row r="11" spans="1:3" ht="43.5" customHeight="1" x14ac:dyDescent="0.3">
      <c r="A11" s="104"/>
      <c r="B11" s="104"/>
      <c r="C11" s="104"/>
    </row>
    <row r="12" spans="1:3" hidden="1" x14ac:dyDescent="0.3">
      <c r="A12" s="105"/>
      <c r="B12" s="105"/>
      <c r="C12" s="105"/>
    </row>
    <row r="13" spans="1:3" ht="18" x14ac:dyDescent="0.3">
      <c r="A13" s="98" t="s">
        <v>149</v>
      </c>
      <c r="B13" s="98"/>
      <c r="C13" s="98"/>
    </row>
    <row r="14" spans="1:3" x14ac:dyDescent="0.3">
      <c r="A14" s="20" t="s">
        <v>30</v>
      </c>
      <c r="B14" s="86" t="s">
        <v>43</v>
      </c>
      <c r="C14" s="87"/>
    </row>
    <row r="15" spans="1:3" ht="28.8" x14ac:dyDescent="0.3">
      <c r="A15" s="18" t="s">
        <v>31</v>
      </c>
      <c r="B15" s="84"/>
      <c r="C15" s="85"/>
    </row>
    <row r="16" spans="1:3" ht="28.8" x14ac:dyDescent="0.3">
      <c r="A16" s="11" t="s">
        <v>38</v>
      </c>
      <c r="B16" s="88">
        <f>((C18+C19+C21+C22)-C25)*C24*C26</f>
        <v>100000000</v>
      </c>
      <c r="C16" s="88"/>
    </row>
    <row r="17" spans="1:3" x14ac:dyDescent="0.3">
      <c r="A17" s="20" t="s">
        <v>39</v>
      </c>
      <c r="B17" s="92" t="s">
        <v>34</v>
      </c>
      <c r="C17" s="93"/>
    </row>
    <row r="18" spans="1:3" x14ac:dyDescent="0.3">
      <c r="A18" s="90"/>
      <c r="B18" s="19" t="s">
        <v>35</v>
      </c>
      <c r="C18" s="16">
        <v>100000000</v>
      </c>
    </row>
    <row r="19" spans="1:3" x14ac:dyDescent="0.3">
      <c r="A19" s="91"/>
      <c r="B19" s="19" t="s">
        <v>36</v>
      </c>
      <c r="C19" s="16">
        <v>0</v>
      </c>
    </row>
    <row r="20" spans="1:3" x14ac:dyDescent="0.3">
      <c r="A20" s="91"/>
      <c r="B20" s="76" t="s">
        <v>37</v>
      </c>
      <c r="C20" s="77"/>
    </row>
    <row r="21" spans="1:3" x14ac:dyDescent="0.3">
      <c r="A21" s="91"/>
      <c r="B21" s="19" t="s">
        <v>95</v>
      </c>
      <c r="C21" s="16">
        <v>0</v>
      </c>
    </row>
    <row r="22" spans="1:3" ht="28.8" x14ac:dyDescent="0.3">
      <c r="A22" s="91"/>
      <c r="B22" s="19" t="s">
        <v>97</v>
      </c>
      <c r="C22" s="16">
        <v>0</v>
      </c>
    </row>
    <row r="23" spans="1:3" x14ac:dyDescent="0.3">
      <c r="A23" s="91"/>
      <c r="B23" s="76" t="s">
        <v>98</v>
      </c>
      <c r="C23" s="77"/>
    </row>
    <row r="24" spans="1:3" x14ac:dyDescent="0.3">
      <c r="A24" s="22"/>
      <c r="B24" s="19" t="s">
        <v>102</v>
      </c>
      <c r="C24" s="23">
        <v>1</v>
      </c>
    </row>
    <row r="25" spans="1:3" x14ac:dyDescent="0.3">
      <c r="A25" s="24"/>
      <c r="B25" s="19" t="s">
        <v>99</v>
      </c>
      <c r="C25" s="25">
        <v>0</v>
      </c>
    </row>
    <row r="26" spans="1:3" x14ac:dyDescent="0.3">
      <c r="A26" s="24"/>
      <c r="B26" s="19" t="s">
        <v>111</v>
      </c>
      <c r="C26" s="23">
        <v>1</v>
      </c>
    </row>
    <row r="27" spans="1:3" x14ac:dyDescent="0.3">
      <c r="A27" s="15" t="s">
        <v>90</v>
      </c>
      <c r="B27" s="88">
        <f>IFERROR(B16*(VLOOKUP(B14,Hoja2!$G$1:$H$6,2,0)),16666)</f>
        <v>16666</v>
      </c>
      <c r="C27" s="88"/>
    </row>
    <row r="28" spans="1:3" ht="95.25" customHeight="1" x14ac:dyDescent="0.3">
      <c r="A28" s="30" t="s">
        <v>150</v>
      </c>
      <c r="B28" s="102"/>
      <c r="C28" s="103"/>
    </row>
  </sheetData>
  <mergeCells count="21">
    <mergeCell ref="B27:C27"/>
    <mergeCell ref="A13:C13"/>
    <mergeCell ref="B28:C28"/>
    <mergeCell ref="A11:C12"/>
    <mergeCell ref="B20:C20"/>
    <mergeCell ref="B14:C14"/>
    <mergeCell ref="B15:C15"/>
    <mergeCell ref="B17:C17"/>
    <mergeCell ref="A18:A23"/>
    <mergeCell ref="B23:C23"/>
    <mergeCell ref="B16:C16"/>
    <mergeCell ref="B7:C7"/>
    <mergeCell ref="B8:C8"/>
    <mergeCell ref="B10:C10"/>
    <mergeCell ref="B9:C9"/>
    <mergeCell ref="A1:C1"/>
    <mergeCell ref="B2:C2"/>
    <mergeCell ref="B3:C3"/>
    <mergeCell ref="B4:C4"/>
    <mergeCell ref="B5:C5"/>
    <mergeCell ref="B6:C6"/>
  </mergeCells>
  <dataValidations count="1">
    <dataValidation type="decimal" operator="lessThanOrEqual" allowBlank="1" showInputMessage="1" showErrorMessage="1" sqref="C24" xr:uid="{41F05306-0647-4B3F-9F65-BA97A3AFC11D}">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AE44EFF-D747-47F8-839C-678EB5C9D5DF}">
          <x14:formula1>
            <xm:f>Hoja2!$N$1:$N$3</xm:f>
          </x14:formula1>
          <xm:sqref>B9:C9</xm:sqref>
        </x14:dataValidation>
        <x14:dataValidation type="list" allowBlank="1" showInputMessage="1" showErrorMessage="1" xr:uid="{B271960E-476F-49EB-921A-138494E0763A}">
          <x14:formula1>
            <xm:f>Hoja2!$G$1:$G$7</xm:f>
          </x14:formula1>
          <xm:sqref>B14:C14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4" x14ac:dyDescent="0.3"/>
  <sheetData>
    <row r="1" spans="1:1" x14ac:dyDescent="0.3">
      <c r="A1" t="s">
        <v>101</v>
      </c>
    </row>
    <row r="2" spans="1:1" x14ac:dyDescent="0.3">
      <c r="A2" t="s">
        <v>22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A27" sqref="A27"/>
    </sheetView>
  </sheetViews>
  <sheetFormatPr baseColWidth="10" defaultColWidth="11.44140625" defaultRowHeight="14.4" x14ac:dyDescent="0.3"/>
  <cols>
    <col min="4" max="4" width="20.21875" bestFit="1" customWidth="1"/>
    <col min="5" max="5" width="42.77734375" bestFit="1" customWidth="1"/>
    <col min="7" max="7" width="33.33203125" customWidth="1"/>
    <col min="14" max="14" width="20.6640625" customWidth="1"/>
  </cols>
  <sheetData>
    <row r="1" spans="1:14" x14ac:dyDescent="0.3">
      <c r="A1" s="8" t="s">
        <v>46</v>
      </c>
      <c r="B1" t="s">
        <v>21</v>
      </c>
      <c r="C1" s="8" t="s">
        <v>20</v>
      </c>
      <c r="D1" s="8" t="s">
        <v>47</v>
      </c>
      <c r="E1" s="3" t="s">
        <v>5</v>
      </c>
      <c r="F1" s="2" t="s">
        <v>45</v>
      </c>
      <c r="G1" s="2" t="s">
        <v>103</v>
      </c>
      <c r="H1" s="4">
        <v>0.7</v>
      </c>
      <c r="I1" t="s">
        <v>3</v>
      </c>
      <c r="J1" t="s">
        <v>65</v>
      </c>
      <c r="L1" t="s">
        <v>110</v>
      </c>
      <c r="N1" s="2" t="s">
        <v>139</v>
      </c>
    </row>
    <row r="2" spans="1:14" x14ac:dyDescent="0.3">
      <c r="A2" t="s">
        <v>51</v>
      </c>
      <c r="B2" t="s">
        <v>22</v>
      </c>
      <c r="C2" t="s">
        <v>55</v>
      </c>
      <c r="D2" s="2" t="s">
        <v>48</v>
      </c>
      <c r="E2" s="1" t="s">
        <v>8</v>
      </c>
      <c r="F2" s="2" t="s">
        <v>43</v>
      </c>
      <c r="G2" s="2" t="s">
        <v>104</v>
      </c>
      <c r="H2" s="4">
        <v>0.25</v>
      </c>
      <c r="I2" t="s">
        <v>61</v>
      </c>
      <c r="J2" t="s">
        <v>66</v>
      </c>
      <c r="L2" t="s">
        <v>94</v>
      </c>
      <c r="N2" s="2" t="s">
        <v>140</v>
      </c>
    </row>
    <row r="3" spans="1:14" x14ac:dyDescent="0.3">
      <c r="A3" t="s">
        <v>52</v>
      </c>
      <c r="C3" t="s">
        <v>56</v>
      </c>
      <c r="D3" s="2" t="s">
        <v>49</v>
      </c>
      <c r="E3" s="1" t="s">
        <v>9</v>
      </c>
      <c r="F3" s="2" t="s">
        <v>44</v>
      </c>
      <c r="G3" s="2" t="s">
        <v>105</v>
      </c>
      <c r="H3" s="4">
        <v>0.55000000000000004</v>
      </c>
      <c r="I3" t="s">
        <v>62</v>
      </c>
      <c r="J3" t="s">
        <v>67</v>
      </c>
      <c r="N3" s="2" t="s">
        <v>43</v>
      </c>
    </row>
    <row r="4" spans="1:14" x14ac:dyDescent="0.3">
      <c r="A4" t="s">
        <v>53</v>
      </c>
      <c r="C4" t="s">
        <v>57</v>
      </c>
      <c r="E4" s="1" t="s">
        <v>10</v>
      </c>
      <c r="G4" s="2" t="s">
        <v>106</v>
      </c>
      <c r="H4" s="4">
        <v>0.15</v>
      </c>
      <c r="I4" t="s">
        <v>63</v>
      </c>
      <c r="J4" t="s">
        <v>68</v>
      </c>
      <c r="N4" s="2"/>
    </row>
    <row r="5" spans="1:14" x14ac:dyDescent="0.3">
      <c r="A5" t="s">
        <v>54</v>
      </c>
      <c r="E5" s="1" t="s">
        <v>6</v>
      </c>
      <c r="G5" s="2" t="s">
        <v>107</v>
      </c>
      <c r="H5" s="4">
        <v>0.7</v>
      </c>
      <c r="I5" t="s">
        <v>64</v>
      </c>
      <c r="J5" t="s">
        <v>69</v>
      </c>
      <c r="N5" s="2"/>
    </row>
    <row r="6" spans="1:14" x14ac:dyDescent="0.3">
      <c r="E6" s="1" t="s">
        <v>7</v>
      </c>
      <c r="G6" s="2" t="s">
        <v>108</v>
      </c>
      <c r="H6" s="4">
        <v>0.3</v>
      </c>
      <c r="J6" t="s">
        <v>70</v>
      </c>
      <c r="N6" s="2"/>
    </row>
    <row r="7" spans="1:14" x14ac:dyDescent="0.3">
      <c r="E7" s="1" t="s">
        <v>12</v>
      </c>
      <c r="G7" s="2" t="s">
        <v>43</v>
      </c>
      <c r="N7" s="2" t="s">
        <v>43</v>
      </c>
    </row>
    <row r="8" spans="1:14" x14ac:dyDescent="0.3">
      <c r="E8" s="1" t="s">
        <v>11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GENERALES NOTA 322</vt:lpstr>
      <vt:lpstr>GENERALES NOTA 321</vt:lpstr>
      <vt:lpstr>GENERALES NOTA 324 -478 </vt:lpstr>
      <vt:lpstr>VIDA NOTA 324 -478</vt:lpstr>
      <vt:lpstr>GENERALES NOTA 325</vt:lpstr>
      <vt:lpstr>CONCEPTO DE CONCILIACIÓN 330 </vt:lpstr>
      <vt:lpstr>CAMBIO DE CONTINGENCIA 423</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santiago mejia fierro</cp:lastModifiedBy>
  <dcterms:created xsi:type="dcterms:W3CDTF">2020-12-07T14:41:17Z</dcterms:created>
  <dcterms:modified xsi:type="dcterms:W3CDTF">2025-02-25T20:36:30Z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