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onzalo\OneDrive\Escritorio\INFORMES INICIALES\"/>
    </mc:Choice>
  </mc:AlternateContent>
  <bookViews>
    <workbookView xWindow="-120" yWindow="-120" windowWidth="21840" windowHeight="13020" firstSheet="1" activeTab="2"/>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2" i="18"/>
  <c r="B2" i="17"/>
  <c r="B2" i="14"/>
  <c r="B16" i="18"/>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2" i="11"/>
  <c r="D34" i="5"/>
  <c r="D35" i="5"/>
  <c r="B8" i="17"/>
  <c r="B7" i="18"/>
  <c r="B6" i="18"/>
  <c r="B5" i="18"/>
  <c r="B4" i="18"/>
  <c r="B3" i="18"/>
  <c r="B7" i="17"/>
  <c r="B6" i="17"/>
  <c r="B5" i="17"/>
  <c r="B4" i="17"/>
  <c r="B3" i="17"/>
  <c r="B17" i="11"/>
  <c r="C11" i="11"/>
  <c r="B7" i="10"/>
  <c r="B7" i="11" s="1"/>
  <c r="B7" i="14"/>
  <c r="B6" i="14"/>
  <c r="B5" i="14"/>
  <c r="B4" i="14"/>
  <c r="B3" i="14"/>
  <c r="B8" i="11"/>
  <c r="B4" i="10"/>
  <c r="B4" i="11" s="1"/>
  <c r="B5" i="10"/>
  <c r="B5" i="11" s="1"/>
  <c r="B6" i="10"/>
  <c r="B3" i="10"/>
  <c r="B3" i="11" s="1"/>
  <c r="B28" i="11" l="1"/>
  <c r="B9" i="17"/>
</calcChain>
</file>

<file path=xl/sharedStrings.xml><?xml version="1.0" encoding="utf-8"?>
<sst xmlns="http://schemas.openxmlformats.org/spreadsheetml/2006/main" count="303" uniqueCount="203">
  <si>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</si>
  <si>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</si>
  <si>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</si>
  <si>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</si>
  <si>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</si>
  <si>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</si>
  <si>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</si>
  <si>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</si>
  <si>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</si>
  <si>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</si>
  <si>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</si>
  <si>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</si>
  <si>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</si>
  <si>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</si>
  <si>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</si>
  <si>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</si>
  <si>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</si>
  <si>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</si>
  <si>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</si>
  <si>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</si>
  <si>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</si>
  <si>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</si>
  <si>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</si>
  <si>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</si>
  <si>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</si>
  <si>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</si>
  <si>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</si>
  <si>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</si>
  <si>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</si>
  <si>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</si>
  <si>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</si>
  <si>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</si>
  <si>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</si>
  <si>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</si>
  <si>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</si>
  <si>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</si>
  <si>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</si>
  <si>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</si>
  <si>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</si>
  <si>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</si>
  <si>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</si>
  <si>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</si>
  <si>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</si>
  <si>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</si>
  <si>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</si>
  <si>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</si>
  <si>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</si>
  <si>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</si>
  <si>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</si>
  <si>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</si>
  <si>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</si>
  <si>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</si>
  <si>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</si>
  <si>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</si>
  <si>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</si>
  <si>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</si>
  <si>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</si>
  <si>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</si>
  <si>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</si>
  <si>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</si>
  <si>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</si>
  <si>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</si>
  <si>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</si>
  <si>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</si>
  <si>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</si>
  <si>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</si>
  <si>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</si>
  <si>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</si>
  <si>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</si>
  <si>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</si>
  <si>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</si>
  <si>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</si>
  <si>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</si>
  <si>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</si>
  <si>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</si>
  <si>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</si>
  <si>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</si>
  <si>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</si>
  <si>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</si>
  <si>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</si>
  <si>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</si>
  <si>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</si>
  <si>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</si>
  <si>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</si>
  <si>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</si>
  <si>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</si>
  <si>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</si>
  <si>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</si>
  <si>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</si>
  <si>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</si>
  <si>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</si>
  <si>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</si>
  <si>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</si>
  <si>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</si>
  <si>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</si>
  <si>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</si>
  <si>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</si>
  <si>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</si>
  <si>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</si>
  <si>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</si>
  <si>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</si>
  <si>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</si>
  <si>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</si>
  <si>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</si>
  <si>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</si>
  <si>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</si>
  <si>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</si>
  <si>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</si>
  <si>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</si>
  <si>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</si>
  <si>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</si>
  <si>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</si>
  <si>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</si>
  <si>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</si>
  <si>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</si>
  <si>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</si>
  <si>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</si>
  <si>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</si>
  <si>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</si>
  <si>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</si>
  <si>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</si>
  <si>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</si>
  <si>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</si>
  <si>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</si>
  <si>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</si>
  <si>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</si>
  <si>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</si>
  <si>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</si>
  <si>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</si>
  <si>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</si>
  <si>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</si>
  <si>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</si>
  <si>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</si>
  <si>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</si>
  <si>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</si>
  <si>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</si>
  <si>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</si>
  <si>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</si>
  <si>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</si>
  <si>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</si>
  <si>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</si>
  <si>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</si>
  <si>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</si>
  <si>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</si>
  <si>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</si>
  <si>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</si>
  <si>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</si>
  <si>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</si>
  <si>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</si>
  <si>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</si>
  <si>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</si>
  <si>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</si>
  <si>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</si>
  <si>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</si>
  <si>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</si>
  <si>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</si>
  <si>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</si>
  <si>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</si>
  <si>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</si>
  <si>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</si>
  <si>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</si>
  <si>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</si>
  <si>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</si>
  <si>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</si>
  <si>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</si>
  <si>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</si>
  <si>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</si>
  <si>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</si>
  <si>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</si>
  <si>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</si>
  <si>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</si>
  <si>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</si>
  <si>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</si>
  <si>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</si>
  <si>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 xml:space="preserve">COMENTARIOS CLASIFICACIÓN Y VALOR CONTINGENCIA </t>
  </si>
  <si>
    <t>VISTO BUENO OUTSOURCING</t>
  </si>
  <si>
    <t>AUTORIZACIÓN COMPAÑÍA SUMA</t>
  </si>
  <si>
    <t xml:space="preserve">AUTORIZACIÓN COMPAÑÍA COMENTARIOS </t>
  </si>
  <si>
    <t xml:space="preserve">COMENTARIO Y MOTIVO DE ACTUALIZACIÓN DE CONTINGENCIA </t>
  </si>
  <si>
    <t>76001-33-33-014-2023-00212-00</t>
  </si>
  <si>
    <t>JUZGADO CATORCE ADMINISTRATIVO ORAL DEL CIRCUITO DE CALI</t>
  </si>
  <si>
    <t>VICTOR EDUARDO MONTERROZA VERDECIA (Padre), ANGELA MARIA ZAPATA ZAPATA (Madre) y BRIANNA SOFIA MONTERROZA ZAPATA (víctima directa)</t>
  </si>
  <si>
    <t>EMPRESAS MUNICIPALES DE CALI - EMCALI EICE ESP</t>
  </si>
  <si>
    <t>BRIANNA SOFIA MONTERROZA ZAPATA</t>
  </si>
  <si>
    <t>16 de diciembre de 2021</t>
  </si>
  <si>
    <t>8 de febrero de 2023</t>
  </si>
  <si>
    <t>22 de marzo de 2023</t>
  </si>
  <si>
    <t>Predios, labores y operaciones</t>
  </si>
  <si>
    <t xml:space="preserve">El 16 de diciembre de 2021, la menor Brianna Sofía Monterroza recibió una descarga eléctrica producto de un cable de energía que se encontraba suelto cerca de su vivienda. Por lo anterior, fue remitida por urgencias al Hospital Carlos Holmes Trujillo, en donde se le realizó el siguiente diagnóstico: "quemaduras de primer grado en la muñeca y la mano, la ceración de piel de 3 dedos de la mano izquierda". No se aporta, ni se solicita dictamen de pérdida de capacidad laboral. </t>
  </si>
  <si>
    <t>12 de noviembre de 2024</t>
  </si>
  <si>
    <t>31 de octubre de 2024</t>
  </si>
  <si>
    <t>27 de noviembre de 2024</t>
  </si>
  <si>
    <t>PLO</t>
  </si>
  <si>
    <t>10% - 70.000.000</t>
  </si>
  <si>
    <t>21/09/2021 hasta 20/09/2022</t>
  </si>
  <si>
    <t>previsora</t>
  </si>
  <si>
    <t>allianz</t>
  </si>
  <si>
    <t>x</t>
  </si>
  <si>
    <t>146378731 APL 214480</t>
  </si>
  <si>
    <t>VICTOR EDUARDO MONTERROZA VERDECIA (PADRE), ÁNGELA MARÍA ZAPATA ZAPATA (MADRE), BRIANNA SOFÍA MONTERROZA ZAPATA (VÍCTIMA DIRECTA)</t>
  </si>
  <si>
    <t xml:space="preserve">Excepciones frente a la demanda: i) Ausencia de Acreditación de la Falla en el Servicio, ii) Hecho de un tercero-eximente de responsabilidad, iii) Culpa exclusiva de la víctima-eximente de responsabilidad, iv) En subsidio de las anteriores excepciones, el despacho deberá reducir la indemnización ante la concurrencia de culpas, v) Falta de acreditación de los perjuicios y exagerada tasación de los mismos, vi) Cobro de lo no debido y enriquecimiento sin justa causa, vii) excepciones planteadas por quien formuló el llamamiento en garantía y viii) Genérica o Innominada.
Excepciones frente al llamamiento: i) Inexigibilidad de la obligación indemnizatoria al no realizarse el riesgo asegurado en la póliza No. 022977669/0, ii) la eventual obligación de la compañía aseguradora no puede exceder el límite del valor asegurado en la póliza, iii) la obligación de mi procurada no puede exceder el porcentaje del coaseguro pactado en la póliza/inexistencia de solidaridad entre las coaseguradoras, iv) inexistencia de solidaridad entre la aseguradora y el demandado, v) existencia de un deducible pactado en la póliza de responsabilidad civil extracontractual No. 022977669/0, vi) Disponibilidad del valor asegurado, vii) Carácter meramente indemnizatorio de los contratos de seguro, viii) Riesgos expresamente excluidos en el contrato de seguro, ix) Pago por reembolso y x) Genérica o Innominada. </t>
  </si>
  <si>
    <t>De conformidad con la lesión sufrida por la menor Brianna Sofía Monterroza Zapata (herida de dedo de la mano, sin daño de las uñas), y como quiera que no existe una prueba objetiva (dictamen de pérdida y/o documento equivalente), que permita determinar la gravedad concreta de la aluida lesión, se tomó el baremo más bajo de reconocimiento en caso de lesiones, de conformidad con la sentencia de unificación del Consejo de Estado, esto es, 10 SMLMV. Con base en este criterio, se estima de manera subjetiva más no objetiva, la siguiente liquidación de perjuicios:
Perjuicios Morales: 10 SMLMV en favor de la víctima directa, su padre y su madre. Total perjuicios Morales: 30 SMLMV, que ascienden a la suma de $39.000.000 Pesos M/cte.
Daño a la salud: 10 SMLMV en favor de la víctima directa, quien es la única beneficiaria de este perjuicio, conforme a las reglas de indemnización establecidas por el Consejo de Estado. Cifra que asciende a $13.000.000 Pesos M/cte.
Daño emergente: No se liquida este perjuicio material, como quiera que no se arrimó ninguna prueba que permita acreditar su causación y cuantía. 
Total perjuicios (morales y daño a la salud): $52.000.000 Pesos M/cte. 
Ahora bien, como en el presente caso la póliza contempla un deducible de mínimo $70.000.000 Pesos M/cte, es claro que conforme a la liquidación expuesta, el riesgo indemnizatorio de la compañía, equivaldría a 0 Pesos, dado que, el deducible absorbería toda la pérdida por la cual podría a llegar a condenar el juez. Sin perjuicio de ello, huelga resaltar que a pesar de que los demandantes no solicitaron ningún medio probatorio tendiente a acreditar la gravedad de la lesión, el juez eventualmente podría hacerlo de oficio, máxime considerando que se trata de una menor de edad. Por tanto, en el evento de que se practique un dictamen de gravedad de la lesión y este arroje como resultado un porcentaje superior al 10%, la liquidación aquí sugerida obligatoriamente tendría que variar, ajustándose a los parámetros que determine ese medio probatorio y, en ese hipotético caso, la pérdida no estaría absorbida por el mínimo del deducible. Además, en la presente póliza Allianz asume el 80% del riesgo y La Previsora S.A. Compañía de Seguros el 20% restante.</t>
  </si>
  <si>
    <t xml:space="preserve">La contingencia se califica como Remoto, porque si bien la Póliza de Responsabilidad Civil Extracontractual No. 022977669/0, cuyo tomador y asegurado es EMCALI EICE ESP, brinda cobertura material y temporal, de conformidad con los hechos y pretensiones expuestas en el líbelo de la demanda, el mínimo del deducible en este caso subsume la eventual pérdida económica.
Como se indicó en precedencia, la Póliza de Responsabilidad Civil Extracontractual No. 022977669/0 brinda cobertura material, ya que la misma cubre los perjuicios patrimoniales y extrapatrimoniales que cause a terceros el asegurado, con motivo de la responsabilidad civil en que incurra, durante el giro normal de sus actividades, y en el caso sub-examine, los demandantes, quienes son considerados terceros frente a la póliza, le atribuyen responsabilidad al ente asegurado, por haber omitido determinadas medidas de mantenimiento y prevención de un poste de energía de su propiedad, el cual desencadenó en un accidente eléctrico sobre la humanidad de la menor Brianna Sofía Monterroza. Aunado a ello, brinda cobertura temporal, porque la modalidad de cobertura pactada es por ocurrencia y el desafortunado accidente eléctrico ocurrió el 16 de diciembre de 2021, esto es, durante el periodo de vigencia de la póliza, la cual corrió desde el 21 de septiembre de 2021 hasta el 20 de septiembre de 2022.
No obstante, a lo anterior, en el caso sub-examine no hay prueba objetiva de la lesión sufrida por la menor Brianna Sofía Monterroza, y por ello la misma se estima entre el 0-9%. Tampoco se pidió por parte de los demandantes un dictamen médico laboral, o con un especialista en daño corporal o por Junta Regional de Calificación de Invalidez. Con fundamento en dicha estimación, tal como se fundamenta en las observaciones sobre el valor de la contingencia, se considera que la eventual pérdida económica, la cual asciende a $52.000.000 Pesos M/cte, estaría subsumida por el mínimo del deducible pactado ($70.000.000 Pesos M/cte).  
Se deja la observación que sí de oficio el despacho ordena la práctica de una prueba tendiente a valorar el porcentaje y gravedad de la lesión sufrida por la víctima directa, eventualmente la calificación aquí estimada podría variar, solo en el hipotético escenario en el que con fundamento en dicha prueba, el valor de la contingencia deba variar y sea superior al mínimo del deducible ($70.000.000 Pesos M/cte).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</si>
</sst>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9"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5" fontId="0" fillId="5" borderId="2" xfId="1" applyNumberFormat="1" applyFont="1" applyFill="1" applyBorder="1" applyAlignment="1">
      <alignment horizontal="justify" vertical="top"/>
    </xf>
    <xf numFmtId="165" fontId="0" fillId="5" borderId="3" xfId="1" applyNumberFormat="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0" fontId="0" fillId="0" borderId="2"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3" fillId="2" borderId="11"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D35"/>
  <sheetViews>
    <sheetView topLeftCell="B15" zoomScaleNormal="100" workbookViewId="0">
      <selection activeCell="C21" sqref="C21"/>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47" t="s">
        <v>29</v>
      </c>
      <c r="B1" s="47"/>
      <c r="C1" s="47"/>
    </row>
    <row r="2" spans="1:3" x14ac:dyDescent="0.25">
      <c r="A2" s="5" t="s">
        <v>119</v>
      </c>
      <c r="B2" s="50" t="s">
        <v>179</v>
      </c>
      <c r="C2" s="51"/>
    </row>
    <row r="3" spans="1:3" x14ac:dyDescent="0.25">
      <c r="A3" s="5" t="s">
        <v>110</v>
      </c>
      <c r="B3" s="48" t="s">
        <v>180</v>
      </c>
      <c r="C3" s="49"/>
    </row>
    <row r="4" spans="1:3" x14ac:dyDescent="0.25">
      <c r="A4" s="5" t="s">
        <v>120</v>
      </c>
      <c r="B4" s="48" t="s">
        <v>182</v>
      </c>
      <c r="C4" s="49"/>
    </row>
    <row r="5" spans="1:3" ht="14.45" customHeight="1" x14ac:dyDescent="0.25">
      <c r="A5" s="5" t="s">
        <v>121</v>
      </c>
      <c r="B5" s="48" t="s">
        <v>181</v>
      </c>
      <c r="C5" s="49"/>
    </row>
    <row r="6" spans="1:3" x14ac:dyDescent="0.25">
      <c r="A6" s="5" t="s">
        <v>122</v>
      </c>
      <c r="B6" s="52" t="s">
        <v>111</v>
      </c>
      <c r="C6" s="52"/>
    </row>
    <row r="7" spans="1:3" x14ac:dyDescent="0.25">
      <c r="A7" s="5" t="s">
        <v>123</v>
      </c>
      <c r="B7" s="48" t="s">
        <v>183</v>
      </c>
      <c r="C7" s="49"/>
    </row>
    <row r="8" spans="1:3" x14ac:dyDescent="0.25">
      <c r="A8" s="5" t="s">
        <v>124</v>
      </c>
      <c r="B8" s="45" t="s">
        <v>184</v>
      </c>
      <c r="C8" s="46"/>
    </row>
    <row r="9" spans="1:3" x14ac:dyDescent="0.25">
      <c r="A9" s="5" t="s">
        <v>125</v>
      </c>
      <c r="B9" s="45" t="s">
        <v>185</v>
      </c>
      <c r="C9" s="46"/>
    </row>
    <row r="10" spans="1:3" x14ac:dyDescent="0.25">
      <c r="A10" s="5" t="s">
        <v>126</v>
      </c>
      <c r="B10" s="45" t="s">
        <v>186</v>
      </c>
      <c r="C10" s="46"/>
    </row>
    <row r="11" spans="1:3" ht="23.25" customHeight="1" x14ac:dyDescent="0.25">
      <c r="A11" s="5" t="s">
        <v>16</v>
      </c>
      <c r="B11" s="45" t="s">
        <v>187</v>
      </c>
      <c r="C11" s="46"/>
    </row>
    <row r="12" spans="1:3" x14ac:dyDescent="0.25">
      <c r="A12" s="54" t="s">
        <v>135</v>
      </c>
      <c r="B12" s="52" t="s">
        <v>188</v>
      </c>
      <c r="C12" s="52"/>
    </row>
    <row r="13" spans="1:3" ht="30" customHeight="1" x14ac:dyDescent="0.25">
      <c r="A13" s="54"/>
      <c r="B13" s="52"/>
      <c r="C13" s="52"/>
    </row>
    <row r="14" spans="1:3" ht="73.5" customHeight="1" x14ac:dyDescent="0.25">
      <c r="A14" s="54"/>
      <c r="B14" s="52"/>
      <c r="C14" s="52"/>
    </row>
    <row r="15" spans="1:3" x14ac:dyDescent="0.25">
      <c r="A15" s="5" t="s">
        <v>127</v>
      </c>
      <c r="B15" s="57">
        <f>SUM(C17,C18,C20,C21,C23)</f>
        <v>208500000</v>
      </c>
      <c r="C15" s="58"/>
    </row>
    <row r="16" spans="1:3" ht="33.75" customHeight="1" x14ac:dyDescent="0.25">
      <c r="A16" s="59" t="s">
        <v>128</v>
      </c>
      <c r="B16" s="60" t="s">
        <v>35</v>
      </c>
      <c r="C16" s="60"/>
    </row>
    <row r="17" spans="1:3" ht="33.75" customHeight="1" x14ac:dyDescent="0.25">
      <c r="A17" s="59"/>
      <c r="B17" s="11" t="s">
        <v>36</v>
      </c>
      <c r="C17" s="6"/>
    </row>
    <row r="18" spans="1:3" ht="33.75" customHeight="1" x14ac:dyDescent="0.25">
      <c r="A18" s="59"/>
      <c r="B18" s="11" t="s">
        <v>37</v>
      </c>
      <c r="C18" s="6">
        <v>500000</v>
      </c>
    </row>
    <row r="19" spans="1:3" x14ac:dyDescent="0.25">
      <c r="A19" s="59"/>
      <c r="B19" s="61" t="s">
        <v>38</v>
      </c>
      <c r="C19" s="62"/>
    </row>
    <row r="20" spans="1:3" x14ac:dyDescent="0.25">
      <c r="A20" s="59"/>
      <c r="B20" s="11" t="s">
        <v>96</v>
      </c>
      <c r="C20" s="6">
        <v>156000000</v>
      </c>
    </row>
    <row r="21" spans="1:3" x14ac:dyDescent="0.25">
      <c r="A21" s="59"/>
      <c r="B21" s="11" t="s">
        <v>97</v>
      </c>
      <c r="C21" s="6">
        <v>52000000</v>
      </c>
    </row>
    <row r="22" spans="1:3" x14ac:dyDescent="0.25">
      <c r="A22" s="59"/>
      <c r="B22" s="61" t="s">
        <v>92</v>
      </c>
      <c r="C22" s="62"/>
    </row>
    <row r="23" spans="1:3" x14ac:dyDescent="0.25">
      <c r="A23" s="59"/>
      <c r="B23" s="11"/>
      <c r="C23" s="16"/>
    </row>
    <row r="24" spans="1:3" x14ac:dyDescent="0.25">
      <c r="A24" s="5" t="s">
        <v>129</v>
      </c>
      <c r="B24" s="52" t="s">
        <v>182</v>
      </c>
      <c r="C24" s="52"/>
    </row>
    <row r="25" spans="1:3" x14ac:dyDescent="0.25">
      <c r="A25" s="5" t="s">
        <v>130</v>
      </c>
      <c r="B25" s="52">
        <v>890399003</v>
      </c>
      <c r="C25" s="52"/>
    </row>
    <row r="26" spans="1:3" x14ac:dyDescent="0.25">
      <c r="A26" s="5" t="s">
        <v>131</v>
      </c>
      <c r="B26" s="52">
        <v>22977669</v>
      </c>
      <c r="C26" s="52"/>
    </row>
    <row r="27" spans="1:3" x14ac:dyDescent="0.25">
      <c r="A27" s="5" t="s">
        <v>132</v>
      </c>
      <c r="B27" s="55" t="s">
        <v>189</v>
      </c>
      <c r="C27" s="56"/>
    </row>
    <row r="28" spans="1:3" x14ac:dyDescent="0.25">
      <c r="A28" s="5" t="s">
        <v>133</v>
      </c>
      <c r="B28" s="53" t="s">
        <v>190</v>
      </c>
      <c r="C28" s="53"/>
    </row>
    <row r="29" spans="1:3" x14ac:dyDescent="0.25">
      <c r="A29" s="5" t="s">
        <v>134</v>
      </c>
      <c r="B29" s="52" t="s">
        <v>191</v>
      </c>
      <c r="C29" s="52"/>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85" zoomScaleNormal="85" workbookViewId="0">
      <selection activeCell="B11" sqref="B11:C11"/>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63" t="s">
        <v>28</v>
      </c>
      <c r="B1" s="63"/>
      <c r="C1" s="63"/>
    </row>
    <row r="2" spans="1:3" x14ac:dyDescent="0.25">
      <c r="A2" s="13" t="s">
        <v>14</v>
      </c>
      <c r="B2" s="64" t="s">
        <v>198</v>
      </c>
      <c r="C2" s="65"/>
    </row>
    <row r="3" spans="1:3" x14ac:dyDescent="0.25">
      <c r="A3" s="5" t="s">
        <v>2</v>
      </c>
      <c r="B3" s="52" t="str">
        <f>'GENERALES NOTA 322'!B2:C2</f>
        <v>76001-33-33-014-2023-00212-00</v>
      </c>
      <c r="C3" s="52"/>
    </row>
    <row r="4" spans="1:3" x14ac:dyDescent="0.25">
      <c r="A4" s="5" t="s">
        <v>0</v>
      </c>
      <c r="B4" s="52" t="str">
        <f>'GENERALES NOTA 322'!B3:C3</f>
        <v>JUZGADO CATORCE ADMINISTRATIVO ORAL DEL CIRCUITO DE CALI</v>
      </c>
      <c r="C4" s="52"/>
    </row>
    <row r="5" spans="1:3" x14ac:dyDescent="0.25">
      <c r="A5" s="5" t="s">
        <v>93</v>
      </c>
      <c r="B5" s="52" t="str">
        <f>'GENERALES NOTA 322'!B4:C4</f>
        <v>EMPRESAS MUNICIPALES DE CALI - EMCALI EICE ESP</v>
      </c>
      <c r="C5" s="52"/>
    </row>
    <row r="6" spans="1:3" x14ac:dyDescent="0.25">
      <c r="A6" s="5" t="s">
        <v>1</v>
      </c>
      <c r="B6" s="52" t="str">
        <f>'GENERALES NOTA 322'!B5:C5</f>
        <v>VICTOR EDUARDO MONTERROZA VERDECIA (Padre), ANGELA MARIA ZAPATA ZAPATA (Madre) y BRIANNA SOFIA MONTERROZA ZAPATA (víctima directa)</v>
      </c>
      <c r="C6" s="52"/>
    </row>
    <row r="7" spans="1:3" x14ac:dyDescent="0.25">
      <c r="A7" s="5" t="s">
        <v>94</v>
      </c>
      <c r="B7" s="52" t="str">
        <f>'GENERALES NOTA 322'!B6:C6</f>
        <v>LLAMADA EN GARANTIA</v>
      </c>
      <c r="C7" s="52"/>
    </row>
    <row r="8" spans="1:3" x14ac:dyDescent="0.25">
      <c r="A8" s="13" t="s">
        <v>15</v>
      </c>
      <c r="B8" s="52">
        <v>22977669</v>
      </c>
      <c r="C8" s="52"/>
    </row>
    <row r="9" spans="1:3" x14ac:dyDescent="0.25">
      <c r="A9" s="13" t="s">
        <v>16</v>
      </c>
      <c r="B9" s="52" t="s">
        <v>192</v>
      </c>
      <c r="C9" s="52"/>
    </row>
    <row r="10" spans="1:3" x14ac:dyDescent="0.25">
      <c r="A10" s="13" t="s">
        <v>61</v>
      </c>
      <c r="B10" s="66">
        <v>10000000000</v>
      </c>
      <c r="C10" s="67"/>
    </row>
    <row r="11" spans="1:3" x14ac:dyDescent="0.25">
      <c r="A11" s="13" t="s">
        <v>100</v>
      </c>
      <c r="B11" s="68" t="s">
        <v>193</v>
      </c>
      <c r="C11" s="65"/>
    </row>
    <row r="12" spans="1:3" x14ac:dyDescent="0.25">
      <c r="A12" s="13" t="s">
        <v>47</v>
      </c>
      <c r="B12" s="48" t="s">
        <v>52</v>
      </c>
      <c r="C12" s="49"/>
    </row>
    <row r="13" spans="1:3" x14ac:dyDescent="0.25">
      <c r="A13" s="13" t="s">
        <v>17</v>
      </c>
      <c r="B13" s="52" t="s">
        <v>194</v>
      </c>
      <c r="C13" s="52"/>
    </row>
    <row r="14" spans="1:3" x14ac:dyDescent="0.25">
      <c r="A14" s="13" t="s">
        <v>18</v>
      </c>
      <c r="B14" s="52" t="s">
        <v>21</v>
      </c>
      <c r="C14" s="52"/>
    </row>
    <row r="15" spans="1:3" x14ac:dyDescent="0.25">
      <c r="A15" s="13" t="s">
        <v>19</v>
      </c>
      <c r="B15" s="52" t="s">
        <v>21</v>
      </c>
      <c r="C15" s="52"/>
    </row>
    <row r="16" spans="1:3" x14ac:dyDescent="0.25">
      <c r="A16" s="69" t="s">
        <v>20</v>
      </c>
      <c r="B16" s="52" t="s">
        <v>56</v>
      </c>
      <c r="C16" s="52"/>
    </row>
    <row r="17" spans="1:3" x14ac:dyDescent="0.25">
      <c r="A17" s="70"/>
      <c r="B17" s="9" t="s">
        <v>27</v>
      </c>
      <c r="C17" s="10" t="s">
        <v>4</v>
      </c>
    </row>
    <row r="18" spans="1:3" x14ac:dyDescent="0.25">
      <c r="A18" s="70"/>
      <c r="B18" s="11" t="s">
        <v>195</v>
      </c>
      <c r="C18" s="44">
        <v>0.2</v>
      </c>
    </row>
    <row r="19" spans="1:3" x14ac:dyDescent="0.25">
      <c r="A19" s="70"/>
      <c r="B19" s="11" t="s">
        <v>196</v>
      </c>
      <c r="C19" s="44">
        <v>0.8</v>
      </c>
    </row>
    <row r="20" spans="1:3" x14ac:dyDescent="0.25">
      <c r="A20" s="70"/>
      <c r="B20" s="11"/>
      <c r="C20" s="11"/>
    </row>
    <row r="21" spans="1:3" x14ac:dyDescent="0.25">
      <c r="A21" s="13" t="s">
        <v>13</v>
      </c>
      <c r="B21" s="52" t="s">
        <v>21</v>
      </c>
      <c r="C21" s="52"/>
    </row>
    <row r="22" spans="1:3" x14ac:dyDescent="0.25">
      <c r="A22" s="13" t="s">
        <v>48</v>
      </c>
      <c r="B22" s="48" t="s">
        <v>49</v>
      </c>
      <c r="C22" s="49"/>
    </row>
    <row r="23" spans="1:3" x14ac:dyDescent="0.25">
      <c r="A23" s="13" t="s">
        <v>5</v>
      </c>
      <c r="B23" s="52" t="s">
        <v>12</v>
      </c>
      <c r="C23" s="52"/>
    </row>
    <row r="24" spans="1:3" x14ac:dyDescent="0.25">
      <c r="A24" s="13" t="s">
        <v>59</v>
      </c>
      <c r="B24" s="52" t="s">
        <v>22</v>
      </c>
      <c r="C24" s="52"/>
    </row>
    <row r="25" spans="1:3" x14ac:dyDescent="0.25">
      <c r="A25" s="13" t="s">
        <v>26</v>
      </c>
      <c r="B25" s="52"/>
      <c r="C25" s="52"/>
    </row>
    <row r="26" spans="1:3" x14ac:dyDescent="0.25">
      <c r="A26" s="12" t="s">
        <v>60</v>
      </c>
      <c r="B26" s="52" t="s">
        <v>22</v>
      </c>
      <c r="C26" s="52"/>
    </row>
    <row r="27" spans="1:3" x14ac:dyDescent="0.25">
      <c r="A27" s="71" t="s">
        <v>51</v>
      </c>
      <c r="B27" s="71"/>
      <c r="C27" s="71"/>
    </row>
    <row r="28" spans="1:3" ht="14.45" customHeight="1" x14ac:dyDescent="0.25">
      <c r="A28" s="72" t="s">
        <v>25</v>
      </c>
      <c r="B28" s="73"/>
      <c r="C28" s="30" t="s">
        <v>197</v>
      </c>
    </row>
    <row r="29" spans="1:3" ht="14.45" customHeight="1" x14ac:dyDescent="0.25">
      <c r="A29" s="74" t="s">
        <v>24</v>
      </c>
      <c r="B29" s="75"/>
      <c r="C29" s="30" t="s">
        <v>197</v>
      </c>
    </row>
    <row r="30" spans="1:3" ht="14.45" customHeight="1" x14ac:dyDescent="0.25">
      <c r="A30" s="74" t="s">
        <v>23</v>
      </c>
      <c r="B30" s="75"/>
      <c r="C30" s="31" t="s">
        <v>197</v>
      </c>
    </row>
    <row r="31" spans="1:3" ht="14.45" customHeight="1" x14ac:dyDescent="0.25">
      <c r="A31" s="74" t="s">
        <v>136</v>
      </c>
      <c r="B31" s="75"/>
      <c r="C31" s="30" t="s">
        <v>197</v>
      </c>
    </row>
    <row r="32" spans="1:3" x14ac:dyDescent="0.25">
      <c r="A32" s="74" t="s">
        <v>137</v>
      </c>
      <c r="B32" s="75"/>
      <c r="C32" s="30" t="s">
        <v>197</v>
      </c>
    </row>
    <row r="33" spans="1:3" ht="14.45" customHeight="1" x14ac:dyDescent="0.25">
      <c r="A33" s="74" t="s">
        <v>140</v>
      </c>
      <c r="B33" s="75"/>
      <c r="C33" s="30" t="s">
        <v>197</v>
      </c>
    </row>
    <row r="34" spans="1:3" ht="14.45" customHeight="1" x14ac:dyDescent="0.25">
      <c r="A34" s="74" t="s">
        <v>78</v>
      </c>
      <c r="B34" s="75"/>
      <c r="C34" s="32" t="s">
        <v>197</v>
      </c>
    </row>
    <row r="35" spans="1:3" x14ac:dyDescent="0.25">
      <c r="A35" s="72" t="s">
        <v>90</v>
      </c>
      <c r="B35" s="73"/>
      <c r="C35" s="33" t="s">
        <v>197</v>
      </c>
    </row>
    <row r="36" spans="1:3" x14ac:dyDescent="0.25">
      <c r="A36" s="77" t="s">
        <v>72</v>
      </c>
      <c r="B36" s="77"/>
      <c r="C36" s="77"/>
    </row>
    <row r="37" spans="1:3" x14ac:dyDescent="0.25">
      <c r="A37" s="76" t="s">
        <v>73</v>
      </c>
      <c r="B37" s="76"/>
      <c r="C37" s="11"/>
    </row>
    <row r="38" spans="1:3" x14ac:dyDescent="0.25">
      <c r="A38" s="76" t="s">
        <v>74</v>
      </c>
      <c r="B38" s="76"/>
      <c r="C38" s="11"/>
    </row>
    <row r="39" spans="1:3" x14ac:dyDescent="0.25">
      <c r="A39" s="76" t="s">
        <v>75</v>
      </c>
      <c r="B39" s="76"/>
      <c r="C39" s="11"/>
    </row>
    <row r="40" spans="1:3" x14ac:dyDescent="0.25">
      <c r="A40" s="76" t="s">
        <v>76</v>
      </c>
      <c r="B40" s="76"/>
      <c r="C40" s="11"/>
    </row>
    <row r="41" spans="1:3" x14ac:dyDescent="0.25">
      <c r="A41" s="76" t="s">
        <v>77</v>
      </c>
      <c r="B41" s="76"/>
      <c r="C41" s="11"/>
    </row>
    <row r="42" spans="1:3" x14ac:dyDescent="0.25">
      <c r="A42" s="76" t="s">
        <v>79</v>
      </c>
      <c r="B42" s="76"/>
      <c r="C42" s="11"/>
    </row>
    <row r="43" spans="1:3" x14ac:dyDescent="0.25">
      <c r="A43" s="76" t="s">
        <v>80</v>
      </c>
      <c r="B43" s="76"/>
      <c r="C43" s="11"/>
    </row>
    <row r="44" spans="1:3" x14ac:dyDescent="0.25">
      <c r="A44" s="76" t="s">
        <v>81</v>
      </c>
      <c r="B44" s="76"/>
      <c r="C44" s="11"/>
    </row>
    <row r="45" spans="1:3" x14ac:dyDescent="0.25">
      <c r="A45" s="76" t="s">
        <v>82</v>
      </c>
      <c r="B45" s="76"/>
      <c r="C45" s="11"/>
    </row>
    <row r="46" spans="1:3" x14ac:dyDescent="0.25">
      <c r="A46" s="76" t="s">
        <v>83</v>
      </c>
      <c r="B46" s="76"/>
      <c r="C46" s="11"/>
    </row>
    <row r="47" spans="1:3" x14ac:dyDescent="0.25">
      <c r="A47" s="76" t="s">
        <v>84</v>
      </c>
      <c r="B47" s="76"/>
      <c r="C47" s="11"/>
    </row>
    <row r="48" spans="1:3" x14ac:dyDescent="0.25">
      <c r="A48" s="76" t="s">
        <v>85</v>
      </c>
      <c r="B48" s="76"/>
      <c r="C48" s="11"/>
    </row>
    <row r="49" spans="1:3" x14ac:dyDescent="0.25">
      <c r="A49" s="76" t="s">
        <v>86</v>
      </c>
      <c r="B49" s="76"/>
      <c r="C49" s="11"/>
    </row>
    <row r="50" spans="1:3" x14ac:dyDescent="0.25">
      <c r="A50" s="76" t="s">
        <v>87</v>
      </c>
      <c r="B50" s="76"/>
      <c r="C50" s="11"/>
    </row>
    <row r="51" spans="1:3" x14ac:dyDescent="0.25">
      <c r="A51" s="76" t="s">
        <v>88</v>
      </c>
      <c r="B51" s="76"/>
      <c r="C51" s="11"/>
    </row>
    <row r="52" spans="1:3" x14ac:dyDescent="0.25">
      <c r="A52" s="76" t="s">
        <v>89</v>
      </c>
      <c r="B52" s="76"/>
      <c r="C52" s="11"/>
    </row>
    <row r="53" spans="1:3" x14ac:dyDescent="0.25">
      <c r="A53" s="78"/>
      <c r="B53" s="7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XFC51"/>
  <sheetViews>
    <sheetView tabSelected="1" topLeftCell="A37" zoomScale="80" zoomScaleNormal="80" workbookViewId="0">
      <selection activeCell="B53" sqref="B5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3" t="s">
        <v>30</v>
      </c>
      <c r="B1" s="63"/>
      <c r="C1" s="63"/>
    </row>
    <row r="2" spans="1:6" x14ac:dyDescent="0.25">
      <c r="A2" s="20" t="s">
        <v>14</v>
      </c>
      <c r="B2" s="87" t="str">
        <f>'GENERALES NOTA 321'!B2:C2</f>
        <v>146378731 APL 214480</v>
      </c>
      <c r="C2" s="88"/>
    </row>
    <row r="3" spans="1:6" x14ac:dyDescent="0.25">
      <c r="A3" s="21" t="s">
        <v>2</v>
      </c>
      <c r="B3" s="89" t="str">
        <f>'GENERALES NOTA 321'!B3:C3</f>
        <v>76001-33-33-014-2023-00212-00</v>
      </c>
      <c r="C3" s="89"/>
    </row>
    <row r="4" spans="1:6" x14ac:dyDescent="0.25">
      <c r="A4" s="21" t="s">
        <v>0</v>
      </c>
      <c r="B4" s="89" t="str">
        <f>'GENERALES NOTA 321'!B4:C4</f>
        <v>JUZGADO CATORCE ADMINISTRATIVO ORAL DEL CIRCUITO DE CALI</v>
      </c>
      <c r="C4" s="89"/>
    </row>
    <row r="5" spans="1:6" x14ac:dyDescent="0.25">
      <c r="A5" s="21" t="s">
        <v>93</v>
      </c>
      <c r="B5" s="89" t="str">
        <f>'GENERALES NOTA 321'!B5:C5</f>
        <v>EMPRESAS MUNICIPALES DE CALI - EMCALI EICE ESP</v>
      </c>
      <c r="C5" s="89"/>
    </row>
    <row r="6" spans="1:6" ht="14.45" customHeight="1" x14ac:dyDescent="0.25">
      <c r="A6" s="21" t="s">
        <v>1</v>
      </c>
      <c r="B6" s="89" t="s">
        <v>199</v>
      </c>
      <c r="C6" s="89"/>
    </row>
    <row r="7" spans="1:6" x14ac:dyDescent="0.25">
      <c r="A7" s="21" t="s">
        <v>94</v>
      </c>
      <c r="B7" s="89" t="str">
        <f>'GENERALES NOTA 321'!B7:C7</f>
        <v>LLAMADA EN GARANTIA</v>
      </c>
      <c r="C7" s="89"/>
    </row>
    <row r="8" spans="1:6" ht="30" x14ac:dyDescent="0.25">
      <c r="A8" s="21" t="s">
        <v>33</v>
      </c>
      <c r="B8" s="83">
        <f>'GENERALES NOTA 322'!B15:C15</f>
        <v>208500000</v>
      </c>
      <c r="C8" s="84"/>
    </row>
    <row r="9" spans="1:6" x14ac:dyDescent="0.25">
      <c r="A9" s="90" t="s">
        <v>34</v>
      </c>
      <c r="B9" s="91" t="s">
        <v>35</v>
      </c>
      <c r="C9" s="92"/>
    </row>
    <row r="10" spans="1:6" x14ac:dyDescent="0.25">
      <c r="A10" s="90"/>
      <c r="B10" s="22" t="s">
        <v>36</v>
      </c>
      <c r="C10" s="19"/>
    </row>
    <row r="11" spans="1:6" x14ac:dyDescent="0.25">
      <c r="A11" s="90"/>
      <c r="B11" s="22" t="s">
        <v>37</v>
      </c>
      <c r="C11" s="19">
        <f>'GENERALES NOTA 322'!C18</f>
        <v>500000</v>
      </c>
    </row>
    <row r="12" spans="1:6" x14ac:dyDescent="0.25">
      <c r="A12" s="90"/>
      <c r="B12" s="91"/>
      <c r="C12" s="92"/>
    </row>
    <row r="13" spans="1:6" x14ac:dyDescent="0.25">
      <c r="A13" s="90"/>
      <c r="B13" s="22" t="s">
        <v>96</v>
      </c>
      <c r="C13" s="24">
        <v>156000000</v>
      </c>
    </row>
    <row r="14" spans="1:6" x14ac:dyDescent="0.25">
      <c r="A14" s="90"/>
      <c r="B14" s="22" t="s">
        <v>97</v>
      </c>
      <c r="C14" s="24">
        <v>52000000</v>
      </c>
      <c r="E14" t="s">
        <v>46</v>
      </c>
      <c r="F14" s="17">
        <v>0.7</v>
      </c>
    </row>
    <row r="15" spans="1:6" x14ac:dyDescent="0.25">
      <c r="A15" s="23" t="s">
        <v>31</v>
      </c>
      <c r="B15" s="87" t="s">
        <v>44</v>
      </c>
      <c r="C15" s="88"/>
    </row>
    <row r="16" spans="1:6" ht="89.25" customHeight="1" x14ac:dyDescent="0.25">
      <c r="A16" s="21" t="s">
        <v>32</v>
      </c>
      <c r="B16" s="85" t="s">
        <v>202</v>
      </c>
      <c r="C16" s="86"/>
    </row>
    <row r="17" spans="1:3" ht="28.5" customHeight="1" x14ac:dyDescent="0.25">
      <c r="A17" s="14" t="s">
        <v>39</v>
      </c>
      <c r="B17" s="93">
        <f>((C19+C20+C22+C23)-C26)*C25*C27</f>
        <v>-14400000</v>
      </c>
      <c r="C17" s="93"/>
    </row>
    <row r="18" spans="1:3" x14ac:dyDescent="0.25">
      <c r="A18" s="23" t="s">
        <v>40</v>
      </c>
      <c r="B18" s="97" t="s">
        <v>35</v>
      </c>
      <c r="C18" s="98"/>
    </row>
    <row r="19" spans="1:3" x14ac:dyDescent="0.25">
      <c r="A19" s="95"/>
      <c r="B19" s="22" t="s">
        <v>36</v>
      </c>
      <c r="C19" s="19">
        <v>0</v>
      </c>
    </row>
    <row r="20" spans="1:3" x14ac:dyDescent="0.25">
      <c r="A20" s="96"/>
      <c r="B20" s="22" t="s">
        <v>37</v>
      </c>
      <c r="C20" s="19">
        <v>0</v>
      </c>
    </row>
    <row r="21" spans="1:3" x14ac:dyDescent="0.25">
      <c r="A21" s="96"/>
      <c r="B21" s="91" t="s">
        <v>38</v>
      </c>
      <c r="C21" s="92"/>
    </row>
    <row r="22" spans="1:3" x14ac:dyDescent="0.25">
      <c r="A22" s="96"/>
      <c r="B22" s="22" t="s">
        <v>96</v>
      </c>
      <c r="C22" s="19">
        <v>39000000</v>
      </c>
    </row>
    <row r="23" spans="1:3" ht="45" x14ac:dyDescent="0.25">
      <c r="A23" s="96"/>
      <c r="B23" s="22" t="s">
        <v>98</v>
      </c>
      <c r="C23" s="19">
        <v>13000000</v>
      </c>
    </row>
    <row r="24" spans="1:3" x14ac:dyDescent="0.25">
      <c r="A24" s="96"/>
      <c r="B24" s="91" t="s">
        <v>99</v>
      </c>
      <c r="C24" s="92"/>
    </row>
    <row r="25" spans="1:3" x14ac:dyDescent="0.25">
      <c r="A25" s="25"/>
      <c r="B25" s="22" t="s">
        <v>103</v>
      </c>
      <c r="C25" s="26">
        <v>0.8</v>
      </c>
    </row>
    <row r="26" spans="1:3" x14ac:dyDescent="0.25">
      <c r="A26" s="27"/>
      <c r="B26" s="22" t="s">
        <v>100</v>
      </c>
      <c r="C26" s="28">
        <v>70000000</v>
      </c>
    </row>
    <row r="27" spans="1:3" x14ac:dyDescent="0.25">
      <c r="A27" s="27"/>
      <c r="B27" s="22" t="s">
        <v>112</v>
      </c>
      <c r="C27" s="26">
        <v>1</v>
      </c>
    </row>
    <row r="28" spans="1:3" x14ac:dyDescent="0.25">
      <c r="A28" s="18" t="s">
        <v>91</v>
      </c>
      <c r="B28" s="93">
        <f>IFERROR(B17*(VLOOKUP(B15,Hoja2!$G$1:$H$6,2,0)),16666)</f>
        <v>16666</v>
      </c>
      <c r="C28" s="93"/>
    </row>
    <row r="29" spans="1:3" ht="103.5" customHeight="1" x14ac:dyDescent="0.25">
      <c r="A29" s="21" t="s">
        <v>41</v>
      </c>
      <c r="B29" s="94" t="s">
        <v>201</v>
      </c>
      <c r="C29" s="89"/>
    </row>
    <row r="30" spans="1:3" ht="132" customHeight="1" x14ac:dyDescent="0.25">
      <c r="A30" s="21" t="s">
        <v>42</v>
      </c>
      <c r="B30" s="79" t="s">
        <v>200</v>
      </c>
      <c r="C30" s="80"/>
    </row>
    <row r="31" spans="1:3" ht="26.25" hidden="1" x14ac:dyDescent="0.25">
      <c r="A31" s="81" t="s">
        <v>136</v>
      </c>
      <c r="B31" s="81"/>
      <c r="C31" s="81"/>
    </row>
    <row r="32" spans="1:3" ht="22.5" hidden="1" customHeight="1" x14ac:dyDescent="0.25">
      <c r="A32" s="29" t="s">
        <v>137</v>
      </c>
      <c r="B32" s="89" t="s">
        <v>138</v>
      </c>
      <c r="C32" s="89"/>
    </row>
    <row r="33" spans="1:3" ht="120" hidden="1" customHeight="1" x14ac:dyDescent="0.25">
      <c r="A33" s="29" t="s">
        <v>140</v>
      </c>
      <c r="B33" s="89"/>
      <c r="C33" s="89"/>
    </row>
    <row r="34" spans="1:3" ht="26.1" customHeight="1" x14ac:dyDescent="0.25">
      <c r="A34" s="99" t="s">
        <v>175</v>
      </c>
      <c r="B34" s="99"/>
      <c r="C34" s="99"/>
    </row>
    <row r="35" spans="1:3" x14ac:dyDescent="0.25">
      <c r="A35" s="29" t="s">
        <v>137</v>
      </c>
      <c r="B35" s="100"/>
      <c r="C35" s="100"/>
    </row>
    <row r="36" spans="1:3" ht="78.75" customHeight="1" x14ac:dyDescent="0.25">
      <c r="A36" s="29" t="s">
        <v>174</v>
      </c>
      <c r="B36" s="100"/>
      <c r="C36" s="100"/>
    </row>
    <row r="38" spans="1:3" x14ac:dyDescent="0.25">
      <c r="A38" s="27"/>
      <c r="B38" s="27"/>
      <c r="C38" s="27"/>
    </row>
    <row r="39" spans="1:3" ht="26.25" x14ac:dyDescent="0.25">
      <c r="A39" s="81" t="s">
        <v>168</v>
      </c>
      <c r="B39" s="81"/>
      <c r="C39" s="81"/>
    </row>
    <row r="40" spans="1:3" x14ac:dyDescent="0.25">
      <c r="A40" s="82" t="s">
        <v>171</v>
      </c>
      <c r="B40" s="82"/>
      <c r="C40" s="82"/>
    </row>
    <row r="41" spans="1:3" x14ac:dyDescent="0.25">
      <c r="A41" s="35" t="s">
        <v>150</v>
      </c>
      <c r="B41" s="35" t="s">
        <v>169</v>
      </c>
      <c r="C41" s="36" t="s">
        <v>170</v>
      </c>
    </row>
    <row r="42" spans="1:3" ht="27" x14ac:dyDescent="0.25">
      <c r="A42" s="37" t="s">
        <v>158</v>
      </c>
      <c r="B42" s="38" t="s">
        <v>22</v>
      </c>
      <c r="C42" s="37" t="s">
        <v>172</v>
      </c>
    </row>
    <row r="43" spans="1:3" ht="67.5" x14ac:dyDescent="0.25">
      <c r="A43" s="37" t="s">
        <v>159</v>
      </c>
      <c r="B43" s="38" t="s">
        <v>22</v>
      </c>
      <c r="C43" s="37" t="s">
        <v>151</v>
      </c>
    </row>
    <row r="44" spans="1:3" ht="40.5" x14ac:dyDescent="0.25">
      <c r="A44" s="37" t="s">
        <v>160</v>
      </c>
      <c r="B44" s="38" t="s">
        <v>22</v>
      </c>
      <c r="C44" s="37" t="s">
        <v>173</v>
      </c>
    </row>
    <row r="45" spans="1:3" ht="27" x14ac:dyDescent="0.25">
      <c r="A45" s="37" t="s">
        <v>161</v>
      </c>
      <c r="B45" s="38" t="s">
        <v>22</v>
      </c>
      <c r="C45" s="37" t="s">
        <v>152</v>
      </c>
    </row>
    <row r="46" spans="1:3" x14ac:dyDescent="0.25">
      <c r="A46" s="37" t="s">
        <v>162</v>
      </c>
      <c r="B46" s="38" t="s">
        <v>22</v>
      </c>
      <c r="C46" s="39"/>
    </row>
    <row r="47" spans="1:3" ht="27" x14ac:dyDescent="0.25">
      <c r="A47" s="37" t="s">
        <v>163</v>
      </c>
      <c r="B47" s="38" t="s">
        <v>22</v>
      </c>
      <c r="C47" s="37" t="s">
        <v>153</v>
      </c>
    </row>
    <row r="48" spans="1:3" ht="27" x14ac:dyDescent="0.25">
      <c r="A48" s="37" t="s">
        <v>164</v>
      </c>
      <c r="B48" s="38" t="s">
        <v>22</v>
      </c>
      <c r="C48" s="37" t="s">
        <v>154</v>
      </c>
    </row>
    <row r="49" spans="1:3" x14ac:dyDescent="0.25">
      <c r="A49" s="37" t="s">
        <v>165</v>
      </c>
      <c r="B49" s="38" t="s">
        <v>22</v>
      </c>
      <c r="C49" s="39" t="s">
        <v>155</v>
      </c>
    </row>
    <row r="50" spans="1:3" ht="27" x14ac:dyDescent="0.25">
      <c r="A50" s="37" t="s">
        <v>166</v>
      </c>
      <c r="B50" s="38" t="s">
        <v>22</v>
      </c>
      <c r="C50" s="39" t="s">
        <v>156</v>
      </c>
    </row>
    <row r="51" spans="1:3" ht="27" x14ac:dyDescent="0.25">
      <c r="A51" s="37" t="s">
        <v>167</v>
      </c>
      <c r="B51" s="38" t="s">
        <v>22</v>
      </c>
      <c r="C51" s="39" t="s">
        <v>157</v>
      </c>
    </row>
  </sheetData>
  <sheetProtection algorithmName="SHA-512" hashValue="zSAT2xB9btmtelttzjMmfSFT9j+AL8ls+xlJ5MhS7bocVSue47AHfFYFb5tuCpql/qRsAcZRRe1NS3KXLiJtUA==" saltValue="TTfadjnA+gEECn/xF/E7hw==" spinCount="100000" sheet="1"/>
  <mergeCells count="29">
    <mergeCell ref="A34:C34"/>
    <mergeCell ref="B35:C35"/>
    <mergeCell ref="B36:C36"/>
    <mergeCell ref="B32:C32"/>
    <mergeCell ref="A31:C31"/>
    <mergeCell ref="B33:C33"/>
    <mergeCell ref="B17:C17"/>
    <mergeCell ref="B29:C29"/>
    <mergeCell ref="A19:A24"/>
    <mergeCell ref="B21:C21"/>
    <mergeCell ref="B24:C24"/>
    <mergeCell ref="B28:C28"/>
    <mergeCell ref="B18:C18"/>
    <mergeCell ref="B30:C30"/>
    <mergeCell ref="A39:C39"/>
    <mergeCell ref="A40:C40"/>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Hoja2!$G$1:$G$7</xm:f>
          </x14:formula1>
          <xm:sqref>B15:C15</xm:sqref>
        </x14:dataValidation>
        <x14:dataValidation type="list" allowBlank="1" showInputMessage="1" showErrorMessage="1">
          <x14:formula1>
            <xm:f>Hoja2!$N$1:$N$3</xm:f>
          </x14:formula1>
          <xm:sqref>B32:C32</xm:sqref>
        </x14:dataValidation>
        <x14:dataValidation type="list" allowBlank="1" showInputMessage="1" showErrorMessage="1">
          <x14:formula1>
            <xm:f>Hoja2!$B$1:$B$2</xm:f>
          </x14:formula1>
          <xm:sqref>B42:B51</xm:sqref>
        </x14:dataValidation>
        <x14:dataValidation type="list" allowBlank="1" showInputMessage="1" showErrorMessage="1">
          <x14:formula1>
            <xm:f>Hoja2!$F$1:$F$3</xm:f>
          </x14:formula1>
          <xm:sqref>B35:C35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3" t="s">
        <v>43</v>
      </c>
      <c r="B1" s="63"/>
      <c r="C1" s="63"/>
    </row>
    <row r="2" spans="1:3" ht="17.100000000000001" customHeight="1" x14ac:dyDescent="0.25">
      <c r="A2" s="34" t="s">
        <v>14</v>
      </c>
      <c r="B2" s="68" t="str">
        <f>'GENERALES NOTA 321'!B2:C2</f>
        <v>146378731 APL 214480</v>
      </c>
      <c r="C2" s="65"/>
    </row>
    <row r="3" spans="1:3" ht="15.95" customHeight="1" x14ac:dyDescent="0.25">
      <c r="A3" s="5" t="s">
        <v>119</v>
      </c>
      <c r="B3" s="52" t="str">
        <f>'GENERALES NOTA 322'!B2:C2</f>
        <v>76001-33-33-014-2023-00212-00</v>
      </c>
      <c r="C3" s="52"/>
    </row>
    <row r="4" spans="1:3" x14ac:dyDescent="0.25">
      <c r="A4" s="5" t="s">
        <v>110</v>
      </c>
      <c r="B4" s="52" t="str">
        <f>'GENERALES NOTA 322'!B3:C3</f>
        <v>JUZGADO CATORCE ADMINISTRATIVO ORAL DEL CIRCUITO DE CALI</v>
      </c>
      <c r="C4" s="52"/>
    </row>
    <row r="5" spans="1:3" ht="29.1" customHeight="1" x14ac:dyDescent="0.25">
      <c r="A5" s="5" t="s">
        <v>120</v>
      </c>
      <c r="B5" s="52" t="str">
        <f>'GENERALES NOTA 322'!B4:C4</f>
        <v>EMPRESAS MUNICIPALES DE CALI - EMCALI EICE ESP</v>
      </c>
      <c r="C5" s="52"/>
    </row>
    <row r="6" spans="1:3" x14ac:dyDescent="0.25">
      <c r="A6" s="5" t="s">
        <v>121</v>
      </c>
      <c r="B6" s="52" t="str">
        <f>'GENERALES NOTA 322'!B5:C5</f>
        <v>VICTOR EDUARDO MONTERROZA VERDECIA (Padre), ANGELA MARIA ZAPATA ZAPATA (Madre) y BRIANNA SOFIA MONTERROZA ZAPATA (víctima directa)</v>
      </c>
      <c r="C6" s="52"/>
    </row>
    <row r="7" spans="1:3" ht="43.5" customHeight="1" x14ac:dyDescent="0.25">
      <c r="A7" s="5" t="s">
        <v>122</v>
      </c>
      <c r="B7" s="52" t="str">
        <f>'GENERALES NOTA 322'!B6:C6</f>
        <v>LLAMADA EN GARANTIA</v>
      </c>
      <c r="C7" s="52"/>
    </row>
    <row r="8" spans="1:3" x14ac:dyDescent="0.25">
      <c r="A8" s="5" t="s">
        <v>101</v>
      </c>
      <c r="B8" s="52" t="s">
        <v>44</v>
      </c>
      <c r="C8" s="52"/>
    </row>
    <row r="9" spans="1:3" x14ac:dyDescent="0.25">
      <c r="A9" s="15" t="s">
        <v>40</v>
      </c>
      <c r="B9" s="101"/>
      <c r="C9" s="101"/>
    </row>
    <row r="10" spans="1:3" x14ac:dyDescent="0.25">
      <c r="A10" s="15" t="s">
        <v>141</v>
      </c>
      <c r="B10" s="52"/>
      <c r="C10" s="52"/>
    </row>
    <row r="11" spans="1:3" x14ac:dyDescent="0.25">
      <c r="A11" s="15" t="s">
        <v>140</v>
      </c>
      <c r="B11" s="102"/>
      <c r="C11" s="78"/>
    </row>
    <row r="12" spans="1:3" ht="30" x14ac:dyDescent="0.25">
      <c r="A12" s="5" t="s">
        <v>142</v>
      </c>
      <c r="B12" s="52"/>
      <c r="C12" s="52"/>
    </row>
    <row r="13" spans="1:3" ht="30" x14ac:dyDescent="0.25">
      <c r="A13" s="5" t="s">
        <v>143</v>
      </c>
      <c r="B13" s="52"/>
      <c r="C13" s="52"/>
    </row>
    <row r="14" spans="1:3" x14ac:dyDescent="0.25">
      <c r="A14" s="5" t="s">
        <v>144</v>
      </c>
      <c r="B14" s="68"/>
      <c r="C14" s="65"/>
    </row>
    <row r="15" spans="1:3" x14ac:dyDescent="0.25">
      <c r="A15" s="15" t="s">
        <v>145</v>
      </c>
      <c r="B15" s="52"/>
      <c r="C15" s="52"/>
    </row>
    <row r="16" spans="1:3" ht="100.5" customHeight="1" x14ac:dyDescent="0.25">
      <c r="A16" s="11" t="s">
        <v>146</v>
      </c>
      <c r="B16" s="78"/>
      <c r="C16" s="78"/>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25"/>
  <sheetViews>
    <sheetView zoomScale="115" zoomScaleNormal="115" workbookViewId="0">
      <selection activeCell="B13" sqref="B13:C13"/>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6" t="s">
        <v>117</v>
      </c>
      <c r="B1" s="106"/>
      <c r="C1" s="106"/>
    </row>
    <row r="2" spans="1:3" x14ac:dyDescent="0.25">
      <c r="A2" s="34" t="s">
        <v>14</v>
      </c>
      <c r="B2" s="68" t="str">
        <f>'GENERALES NOTA 321'!B2:C2</f>
        <v>146378731 APL 214480</v>
      </c>
      <c r="C2" s="65"/>
    </row>
    <row r="3" spans="1:3" ht="23.45" customHeight="1" x14ac:dyDescent="0.25">
      <c r="A3" s="5" t="s">
        <v>2</v>
      </c>
      <c r="B3" s="52" t="str">
        <f>'GENERALES NOTA 322'!B2:C2</f>
        <v>76001-33-33-014-2023-00212-00</v>
      </c>
      <c r="C3" s="52"/>
    </row>
    <row r="4" spans="1:3" x14ac:dyDescent="0.25">
      <c r="A4" s="5" t="s">
        <v>0</v>
      </c>
      <c r="B4" s="52" t="str">
        <f>'GENERALES NOTA 322'!B3:C3</f>
        <v>JUZGADO CATORCE ADMINISTRATIVO ORAL DEL CIRCUITO DE CALI</v>
      </c>
      <c r="C4" s="52"/>
    </row>
    <row r="5" spans="1:3" x14ac:dyDescent="0.25">
      <c r="A5" s="5" t="s">
        <v>93</v>
      </c>
      <c r="B5" s="52" t="str">
        <f>'GENERALES NOTA 322'!B4:C4</f>
        <v>EMPRESAS MUNICIPALES DE CALI - EMCALI EICE ESP</v>
      </c>
      <c r="C5" s="52"/>
    </row>
    <row r="6" spans="1:3" x14ac:dyDescent="0.25">
      <c r="A6" s="5" t="s">
        <v>1</v>
      </c>
      <c r="B6" s="52" t="str">
        <f>'GENERALES NOTA 322'!B5:C5</f>
        <v>VICTOR EDUARDO MONTERROZA VERDECIA (Padre), ANGELA MARIA ZAPATA ZAPATA (Madre) y BRIANNA SOFIA MONTERROZA ZAPATA (víctima directa)</v>
      </c>
      <c r="C6" s="52"/>
    </row>
    <row r="7" spans="1:3" x14ac:dyDescent="0.25">
      <c r="A7" s="5" t="s">
        <v>94</v>
      </c>
      <c r="B7" s="52" t="str">
        <f>'GENERALES NOTA 322'!B6:C6</f>
        <v>LLAMADA EN GARANTIA</v>
      </c>
      <c r="C7" s="52"/>
    </row>
    <row r="8" spans="1:3" x14ac:dyDescent="0.25">
      <c r="A8" s="5" t="s">
        <v>101</v>
      </c>
      <c r="B8" s="52" t="str">
        <f>'GENERALES NOTA 325'!B8:C8</f>
        <v>REMOTO</v>
      </c>
      <c r="C8" s="52"/>
    </row>
    <row r="9" spans="1:3" x14ac:dyDescent="0.25">
      <c r="A9" s="15" t="s">
        <v>40</v>
      </c>
      <c r="B9" s="103">
        <f>'GENERALES  NOTA 324 -478'!B17:C17</f>
        <v>-14400000</v>
      </c>
      <c r="C9" s="103"/>
    </row>
    <row r="10" spans="1:3" x14ac:dyDescent="0.25">
      <c r="A10" s="5" t="s">
        <v>113</v>
      </c>
      <c r="B10" s="104">
        <v>25000000</v>
      </c>
      <c r="C10" s="104"/>
    </row>
    <row r="11" spans="1:3" ht="42" customHeight="1" x14ac:dyDescent="0.25">
      <c r="A11" s="5" t="s">
        <v>149</v>
      </c>
      <c r="B11" s="52"/>
      <c r="C11" s="52"/>
    </row>
    <row r="12" spans="1:3" ht="20.25" customHeight="1" x14ac:dyDescent="0.25">
      <c r="A12" s="5" t="s">
        <v>116</v>
      </c>
      <c r="B12" s="52"/>
      <c r="C12" s="52"/>
    </row>
    <row r="13" spans="1:3" ht="18.75" customHeight="1" x14ac:dyDescent="0.25">
      <c r="A13" s="5" t="s">
        <v>176</v>
      </c>
      <c r="B13" s="105"/>
      <c r="C13" s="105"/>
    </row>
    <row r="14" spans="1:3" x14ac:dyDescent="0.25">
      <c r="A14" s="5" t="s">
        <v>177</v>
      </c>
      <c r="B14" s="52"/>
      <c r="C14" s="52"/>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8"/>
  <sheetViews>
    <sheetView topLeftCell="A16" zoomScaleNormal="100" workbookViewId="0">
      <selection activeCell="B28" sqref="B28:C28"/>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106" t="s">
        <v>118</v>
      </c>
      <c r="B1" s="106"/>
      <c r="C1" s="106"/>
    </row>
    <row r="2" spans="1:3" ht="14.1" customHeight="1" x14ac:dyDescent="0.25">
      <c r="A2" s="13" t="s">
        <v>14</v>
      </c>
      <c r="B2" s="68" t="str">
        <f>'GENERALES NOTA 321'!B2:C2</f>
        <v>146378731 APL 214480</v>
      </c>
      <c r="C2" s="65"/>
    </row>
    <row r="3" spans="1:3" x14ac:dyDescent="0.25">
      <c r="A3" s="5" t="s">
        <v>2</v>
      </c>
      <c r="B3" s="52" t="str">
        <f>'GENERALES NOTA 322'!B2:C2</f>
        <v>76001-33-33-014-2023-00212-00</v>
      </c>
      <c r="C3" s="52"/>
    </row>
    <row r="4" spans="1:3" x14ac:dyDescent="0.25">
      <c r="A4" s="5" t="s">
        <v>0</v>
      </c>
      <c r="B4" s="52" t="str">
        <f>'GENERALES NOTA 322'!B3:C3</f>
        <v>JUZGADO CATORCE ADMINISTRATIVO ORAL DEL CIRCUITO DE CALI</v>
      </c>
      <c r="C4" s="52"/>
    </row>
    <row r="5" spans="1:3" x14ac:dyDescent="0.25">
      <c r="A5" s="5" t="s">
        <v>93</v>
      </c>
      <c r="B5" s="52" t="str">
        <f>'GENERALES NOTA 322'!B4:C4</f>
        <v>EMPRESAS MUNICIPALES DE CALI - EMCALI EICE ESP</v>
      </c>
      <c r="C5" s="52"/>
    </row>
    <row r="6" spans="1:3" x14ac:dyDescent="0.25">
      <c r="A6" s="5" t="s">
        <v>1</v>
      </c>
      <c r="B6" s="52" t="str">
        <f>'GENERALES NOTA 322'!B5:C5</f>
        <v>VICTOR EDUARDO MONTERROZA VERDECIA (Padre), ANGELA MARIA ZAPATA ZAPATA (Madre) y BRIANNA SOFIA MONTERROZA ZAPATA (víctima directa)</v>
      </c>
      <c r="C6" s="52"/>
    </row>
    <row r="7" spans="1:3" x14ac:dyDescent="0.25">
      <c r="A7" s="5" t="s">
        <v>94</v>
      </c>
      <c r="B7" s="52" t="str">
        <f>'GENERALES NOTA 322'!B6:C6</f>
        <v>LLAMADA EN GARANTIA</v>
      </c>
      <c r="C7" s="52"/>
    </row>
    <row r="8" spans="1:3" x14ac:dyDescent="0.25">
      <c r="A8" s="5" t="s">
        <v>114</v>
      </c>
      <c r="B8" s="52" t="str">
        <f>'GENERALES NOTA 325'!B8:C8</f>
        <v>REMOTO</v>
      </c>
      <c r="C8" s="52"/>
    </row>
    <row r="9" spans="1:3" ht="24" customHeight="1" x14ac:dyDescent="0.25">
      <c r="A9" s="5" t="s">
        <v>115</v>
      </c>
      <c r="B9" s="52"/>
      <c r="C9" s="52"/>
    </row>
    <row r="10" spans="1:3" ht="88.5" customHeight="1" x14ac:dyDescent="0.25">
      <c r="A10" s="5" t="s">
        <v>147</v>
      </c>
      <c r="B10" s="52"/>
      <c r="C10" s="52"/>
    </row>
    <row r="11" spans="1:3" ht="43.5" customHeight="1" x14ac:dyDescent="0.25">
      <c r="A11" s="109"/>
      <c r="B11" s="109"/>
      <c r="C11" s="109"/>
    </row>
    <row r="12" spans="1:3" hidden="1" x14ac:dyDescent="0.25">
      <c r="A12" s="110"/>
      <c r="B12" s="110"/>
      <c r="C12" s="110"/>
    </row>
    <row r="13" spans="1:3" ht="18.75" x14ac:dyDescent="0.25">
      <c r="A13" s="106" t="s">
        <v>148</v>
      </c>
      <c r="B13" s="106"/>
      <c r="C13" s="106"/>
    </row>
    <row r="14" spans="1:3" x14ac:dyDescent="0.25">
      <c r="A14" s="23" t="s">
        <v>31</v>
      </c>
      <c r="B14" s="87" t="s">
        <v>44</v>
      </c>
      <c r="C14" s="88"/>
    </row>
    <row r="15" spans="1:3" ht="30" x14ac:dyDescent="0.25">
      <c r="A15" s="21" t="s">
        <v>32</v>
      </c>
      <c r="B15" s="85"/>
      <c r="C15" s="86"/>
    </row>
    <row r="16" spans="1:3" ht="45" x14ac:dyDescent="0.25">
      <c r="A16" s="14" t="s">
        <v>39</v>
      </c>
      <c r="B16" s="93">
        <f>((C18+C19+C21+C22)-C25)*C24*C26</f>
        <v>0</v>
      </c>
      <c r="C16" s="93"/>
    </row>
    <row r="17" spans="1:3" x14ac:dyDescent="0.25">
      <c r="A17" s="23" t="s">
        <v>40</v>
      </c>
      <c r="B17" s="97" t="s">
        <v>35</v>
      </c>
      <c r="C17" s="98"/>
    </row>
    <row r="18" spans="1:3" x14ac:dyDescent="0.25">
      <c r="A18" s="95"/>
      <c r="B18" s="22" t="s">
        <v>36</v>
      </c>
      <c r="C18" s="19"/>
    </row>
    <row r="19" spans="1:3" x14ac:dyDescent="0.25">
      <c r="A19" s="96"/>
      <c r="B19" s="22" t="s">
        <v>37</v>
      </c>
      <c r="C19" s="19">
        <v>0</v>
      </c>
    </row>
    <row r="20" spans="1:3" x14ac:dyDescent="0.25">
      <c r="A20" s="96"/>
      <c r="B20" s="91" t="s">
        <v>38</v>
      </c>
      <c r="C20" s="92"/>
    </row>
    <row r="21" spans="1:3" x14ac:dyDescent="0.25">
      <c r="A21" s="96"/>
      <c r="B21" s="22" t="s">
        <v>96</v>
      </c>
      <c r="C21" s="19">
        <v>0</v>
      </c>
    </row>
    <row r="22" spans="1:3" ht="30" x14ac:dyDescent="0.25">
      <c r="A22" s="96"/>
      <c r="B22" s="22" t="s">
        <v>98</v>
      </c>
      <c r="C22" s="19">
        <v>0</v>
      </c>
    </row>
    <row r="23" spans="1:3" x14ac:dyDescent="0.25">
      <c r="A23" s="96"/>
      <c r="B23" s="91" t="s">
        <v>99</v>
      </c>
      <c r="C23" s="92"/>
    </row>
    <row r="24" spans="1:3" x14ac:dyDescent="0.25">
      <c r="A24" s="25"/>
      <c r="B24" s="22" t="s">
        <v>103</v>
      </c>
      <c r="C24" s="26">
        <v>1</v>
      </c>
    </row>
    <row r="25" spans="1:3" x14ac:dyDescent="0.25">
      <c r="A25" s="27"/>
      <c r="B25" s="22" t="s">
        <v>100</v>
      </c>
      <c r="C25" s="28">
        <v>0</v>
      </c>
    </row>
    <row r="26" spans="1:3" x14ac:dyDescent="0.25">
      <c r="A26" s="27"/>
      <c r="B26" s="40" t="s">
        <v>112</v>
      </c>
      <c r="C26" s="41">
        <v>1</v>
      </c>
    </row>
    <row r="27" spans="1:3" x14ac:dyDescent="0.25">
      <c r="A27" s="42" t="s">
        <v>91</v>
      </c>
      <c r="B27" s="107">
        <f>IFERROR(B16*(VLOOKUP(B14,Hoja2!$G$1:$H$6,2,0)),16666)</f>
        <v>16666</v>
      </c>
      <c r="C27" s="107"/>
    </row>
    <row r="28" spans="1:3" ht="95.25" customHeight="1" x14ac:dyDescent="0.25">
      <c r="A28" s="43" t="s">
        <v>178</v>
      </c>
      <c r="B28" s="108"/>
      <c r="C28" s="108"/>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Hoja2!$N$1:$N$3</xm:f>
          </x14:formula1>
          <xm:sqref>B9:C9</xm:sqref>
        </x14:dataValidation>
        <x14:dataValidation type="list" allowBlank="1" showInputMessage="1" showErrorMessage="1">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102</v>
      </c>
    </row>
    <row r="2" spans="1:1" x14ac:dyDescent="0.2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N8"/>
  <sheetViews>
    <sheetView workbookViewId="0">
      <selection activeCell="F2" sqref="F2"/>
    </sheetView>
  </sheetViews>
  <sheetFormatPr baseColWidth="10" defaultColWidth="11.42578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47</v>
      </c>
      <c r="B1" t="s">
        <v>21</v>
      </c>
      <c r="C1" s="8" t="s">
        <v>20</v>
      </c>
      <c r="D1" s="8" t="s">
        <v>48</v>
      </c>
      <c r="E1" s="3" t="s">
        <v>5</v>
      </c>
      <c r="F1" s="2" t="s">
        <v>46</v>
      </c>
      <c r="G1" s="2" t="s">
        <v>104</v>
      </c>
      <c r="H1" s="4">
        <v>0.7</v>
      </c>
      <c r="I1" t="s">
        <v>3</v>
      </c>
      <c r="J1" t="s">
        <v>66</v>
      </c>
      <c r="L1" t="s">
        <v>111</v>
      </c>
      <c r="N1" s="2" t="s">
        <v>138</v>
      </c>
    </row>
    <row r="2" spans="1:14" x14ac:dyDescent="0.25">
      <c r="A2" t="s">
        <v>52</v>
      </c>
      <c r="B2" t="s">
        <v>22</v>
      </c>
      <c r="C2" t="s">
        <v>56</v>
      </c>
      <c r="D2" s="2" t="s">
        <v>49</v>
      </c>
      <c r="E2" s="1" t="s">
        <v>8</v>
      </c>
      <c r="F2" s="2" t="s">
        <v>44</v>
      </c>
      <c r="G2" s="2" t="s">
        <v>105</v>
      </c>
      <c r="H2" s="4">
        <v>0.25</v>
      </c>
      <c r="I2" t="s">
        <v>62</v>
      </c>
      <c r="J2" t="s">
        <v>67</v>
      </c>
      <c r="L2" t="s">
        <v>95</v>
      </c>
      <c r="N2" s="2" t="s">
        <v>139</v>
      </c>
    </row>
    <row r="3" spans="1:14" x14ac:dyDescent="0.25">
      <c r="A3" t="s">
        <v>53</v>
      </c>
      <c r="C3" t="s">
        <v>57</v>
      </c>
      <c r="D3" s="2" t="s">
        <v>50</v>
      </c>
      <c r="E3" s="1" t="s">
        <v>9</v>
      </c>
      <c r="F3" s="2" t="s">
        <v>45</v>
      </c>
      <c r="G3" s="2" t="s">
        <v>106</v>
      </c>
      <c r="H3" s="4">
        <v>0.55000000000000004</v>
      </c>
      <c r="I3" t="s">
        <v>63</v>
      </c>
      <c r="J3" t="s">
        <v>68</v>
      </c>
      <c r="N3" s="2" t="s">
        <v>44</v>
      </c>
    </row>
    <row r="4" spans="1:14" x14ac:dyDescent="0.25">
      <c r="A4" t="s">
        <v>54</v>
      </c>
      <c r="C4" t="s">
        <v>58</v>
      </c>
      <c r="E4" s="1" t="s">
        <v>10</v>
      </c>
      <c r="G4" s="2" t="s">
        <v>107</v>
      </c>
      <c r="H4" s="4">
        <v>0.15</v>
      </c>
      <c r="I4" t="s">
        <v>64</v>
      </c>
      <c r="J4" t="s">
        <v>69</v>
      </c>
      <c r="N4" s="2"/>
    </row>
    <row r="5" spans="1:14" x14ac:dyDescent="0.25">
      <c r="A5" t="s">
        <v>55</v>
      </c>
      <c r="E5" s="1" t="s">
        <v>6</v>
      </c>
      <c r="G5" s="2" t="s">
        <v>108</v>
      </c>
      <c r="H5" s="4">
        <v>0.7</v>
      </c>
      <c r="I5" t="s">
        <v>65</v>
      </c>
      <c r="J5" t="s">
        <v>70</v>
      </c>
      <c r="N5" s="2"/>
    </row>
    <row r="6" spans="1:14" x14ac:dyDescent="0.25">
      <c r="E6" s="1" t="s">
        <v>7</v>
      </c>
      <c r="G6" s="2" t="s">
        <v>109</v>
      </c>
      <c r="H6" s="4">
        <v>0.3</v>
      </c>
      <c r="J6" t="s">
        <v>71</v>
      </c>
      <c r="N6" s="2"/>
    </row>
    <row r="7" spans="1:14" x14ac:dyDescent="0.25">
      <c r="E7" s="1" t="s">
        <v>12</v>
      </c>
      <c r="G7" s="2" t="s">
        <v>44</v>
      </c>
      <c r="N7" s="2" t="s">
        <v>44</v>
      </c>
    </row>
    <row r="8" spans="1:14" x14ac:dyDescent="0.25">
      <c r="E8" s="1" t="s">
        <v>11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D666D2-4C51-47A3-A977-871B35ABE372}">
  <ds:schemaRefs>
    <ds:schemaRef ds:uri="http://schemas.microsoft.com/sharepoint/v3/contenttype/forms"/>
  </ds:schemaRefs>
</ds:datastoreItem>
</file>

<file path=customXml/itemProps2.xml><?xml version="1.0" encoding="utf-8"?>
<ds:datastoreItem xmlns:ds="http://schemas.openxmlformats.org/officeDocument/2006/customXml" ds:itemID="{D43DDDB4-EB00-4607-AC53-8BCF31B5F15D}">
  <ds:schemaRefs>
    <ds:schemaRef ds:uri="http://schemas.openxmlformats.org/package/2006/metadata/core-properties"/>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terms/"/>
    <ds:schemaRef ds:uri="e7d3d6e7-89cb-4750-b948-5e984f176bb6"/>
    <ds:schemaRef ds:uri="4382931b-6036-484b-ad41-6810b26eb986"/>
    <ds:schemaRef ds:uri="http://www.w3.org/XML/1998/namespace"/>
  </ds:schemaRefs>
</ds:datastoreItem>
</file>

<file path=customXml/itemProps3.xml><?xml version="1.0" encoding="utf-8"?>
<ds:datastoreItem xmlns:ds="http://schemas.openxmlformats.org/officeDocument/2006/customXml" ds:itemID="{BB1513C7-3386-4132-B3FD-D70ACD46B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Gonzalo</cp:lastModifiedBy>
  <dcterms:created xsi:type="dcterms:W3CDTF">2020-12-07T14:41:17Z</dcterms:created>
  <dcterms:modified xsi:type="dcterms:W3CDTF">2024-11-29T21:57:19Z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