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ce02698\Downloads\"/>
    </mc:Choice>
  </mc:AlternateContent>
  <xr:revisionPtr revIDLastSave="0" documentId="13_ncr:1_{13BCECC4-59FC-4494-9DA0-020154EA8349}" xr6:coauthVersionLast="47" xr6:coauthVersionMax="47" xr10:uidLastSave="{00000000-0000-0000-0000-000000000000}"/>
  <bookViews>
    <workbookView xWindow="-110" yWindow="-110" windowWidth="19420" windowHeight="10300" firstSheet="4" activeTab="5" xr2:uid="{00000000-000D-0000-FFFF-FFFF00000000}"/>
  </bookViews>
  <sheets>
    <sheet name="NOTAS" sheetId="15" state="hidden" r:id="rId1"/>
    <sheet name="GENERALES NOTA 322" sheetId="5" r:id="rId2"/>
    <sheet name="GENERALES NOTA 321" sheetId="10" r:id="rId3"/>
    <sheet name="APERTURA- GENERALES  NOTA 324" sheetId="14" r:id="rId4"/>
    <sheet name="IMPUTACIÓN-GENERALES NOTA 324"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2" l="1"/>
  <c r="B8" i="17"/>
  <c r="B7" i="17" l="1"/>
  <c r="B6" i="17"/>
  <c r="B12" i="17" s="1"/>
  <c r="B11" i="17" s="1"/>
  <c r="B15" i="17" s="1"/>
  <c r="B4" i="17"/>
  <c r="B3" i="17"/>
  <c r="B2" i="17"/>
  <c r="B5" i="10"/>
  <c r="B5" i="14" s="1"/>
  <c r="B4" i="10"/>
  <c r="B3" i="10"/>
  <c r="B4" i="14"/>
  <c r="B6" i="14"/>
  <c r="B8" i="14"/>
  <c r="B7" i="14"/>
  <c r="B3" i="14"/>
  <c r="B2" i="14"/>
  <c r="B3" i="12"/>
  <c r="B5" i="17" l="1"/>
  <c r="B5" i="12" s="1"/>
  <c r="B12" i="14"/>
  <c r="B2" i="12"/>
  <c r="B7" i="12"/>
  <c r="B6" i="12"/>
  <c r="B4" i="12"/>
  <c r="B11" i="14" l="1"/>
  <c r="B15" i="14" s="1"/>
  <c r="B7" i="10"/>
  <c r="B6" i="10"/>
</calcChain>
</file>

<file path=xl/sharedStrings.xml><?xml version="1.0" encoding="utf-8"?>
<sst xmlns="http://schemas.openxmlformats.org/spreadsheetml/2006/main" count="233" uniqueCount="147">
  <si>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</si>
  <si>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</si>
  <si>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</si>
  <si>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</si>
  <si>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</si>
  <si>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</si>
  <si>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</si>
  <si>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</si>
  <si>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</si>
  <si>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</si>
  <si>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</si>
  <si>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</si>
  <si>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</si>
  <si>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</si>
  <si>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</si>
  <si>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</si>
  <si>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</si>
  <si>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</si>
  <si>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</si>
  <si>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</si>
  <si>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</si>
  <si>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</si>
  <si>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</si>
  <si>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</si>
  <si>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</si>
  <si>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</si>
  <si>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</si>
  <si>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</si>
  <si>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</si>
  <si>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</si>
  <si>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</si>
  <si>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</si>
  <si>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</si>
  <si>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</si>
  <si>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</si>
  <si>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</si>
  <si>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</si>
  <si>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</si>
  <si>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</si>
  <si>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</si>
  <si>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</si>
  <si>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</si>
  <si>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</si>
  <si>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</si>
  <si>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</si>
  <si>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</si>
  <si>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</si>
  <si>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</si>
  <si>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</si>
  <si>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</si>
  <si>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</si>
  <si>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</si>
  <si>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</si>
  <si>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</si>
  <si>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</si>
  <si>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</si>
  <si>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</si>
  <si>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</si>
  <si>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</si>
  <si>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</si>
  <si>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</si>
  <si>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</si>
  <si>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</si>
  <si>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</si>
  <si>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</si>
  <si>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</si>
  <si>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</si>
  <si>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</si>
  <si>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</si>
  <si>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</si>
  <si>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</si>
  <si>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</si>
  <si>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</si>
  <si>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</si>
  <si>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</si>
  <si>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</si>
  <si>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</si>
  <si>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</si>
  <si>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</si>
  <si>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</si>
  <si>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</si>
  <si>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</si>
  <si>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</si>
  <si>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</si>
  <si>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</si>
  <si>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</si>
  <si>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</si>
  <si>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</si>
  <si>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</si>
  <si>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</si>
  <si>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</si>
  <si>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</si>
  <si>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</si>
  <si>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</si>
  <si>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</si>
  <si>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</si>
  <si>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</si>
  <si>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</si>
  <si>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</si>
  <si>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</si>
  <si>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</si>
  <si>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</si>
  <si>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</si>
  <si>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</si>
  <si>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</si>
  <si>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</si>
  <si>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</si>
  <si>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</si>
  <si>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</si>
  <si>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</si>
  <si>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</si>
  <si>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</si>
  <si>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</si>
  <si>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</si>
  <si>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</si>
  <si>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</si>
  <si>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</si>
  <si>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022-2020-0810</t>
  </si>
  <si>
    <t>CONTRALORÍA MUNICIPAL DE VILLAVICENCIO</t>
  </si>
  <si>
    <t>Municipio de Villavicencio-Institución Educativa INEM Luis López Mesa</t>
  </si>
  <si>
    <t>Allianz Seguros S.A. y Mapfre Seguros Generales de Colombia S.A.</t>
  </si>
  <si>
    <t>2018-2019</t>
  </si>
  <si>
    <t>La institución educativa INEM Luis López de Mesa celebró contratos de suministro de fotocopias y papelería, 2018-11, 2018-19, 2019-21, 2019-23, 2019-27, 2019-03 y 2019-18 bajo la modalidad inferior a 20 SMLMV para la epóca de los hechos, con el contratista INVERSIONES Y PROYECTOS CÁRDENAS COLORADO S.A.S. Una vez revisados y analizados los contratos por el grupo auditor de la Contraloría, se evidenció que los contratos vigencia 2018-2019, carecen de documentos que den cuenta del uso final dado a las fotocopias, como a las resmas de papel, así mismo los contratos carecen de planillas u otros registros que den cuenta del suministro desaforado de fotocopias y resmas de papel que de acuerdo a las facturas aportadas por el contratista, no continen anexos explicativos de los suministros, ni se encuentran en informe de satisfacción por parte del supervisor, causando un daño por concepto del consumo desproporcionado y sin planillas que sustente el valor cancelado al contratista.</t>
  </si>
  <si>
    <t>INSTITUTO NACIONAL DE ENSEÑANZA MEDIA (INEM)</t>
  </si>
  <si>
    <t>892.099.144-4</t>
  </si>
  <si>
    <t>022415462/0</t>
  </si>
  <si>
    <t>Manejo-Fallos con Responsabilidad Fiscal</t>
  </si>
  <si>
    <t>04 DE FEBRERO DE 2025</t>
  </si>
  <si>
    <t>24 DE ENERO DE 2025</t>
  </si>
  <si>
    <t>07 DE FEBRERO DE 2025</t>
  </si>
  <si>
    <t>Breve resumen de los hechos</t>
  </si>
  <si>
    <t>022415462 / 0</t>
  </si>
  <si>
    <t>Manejo</t>
  </si>
  <si>
    <t>El valor asegurado se encuentra disponible, ya que no se han efectuado pagos con cargo a la póliza vinculada.</t>
  </si>
  <si>
    <t>Desde el 04/03/2019 hasta el 03/03/2020</t>
  </si>
  <si>
    <t>N/A</t>
  </si>
  <si>
    <t>X - Se amparara al asegurado con sujeción a las condiciones de la póliza, contra apropiación indebida de dinero u otros bienes de su propiedad que aconteciere como consecuencia de hurto calificado, hurto, abuso de confianza, falsedad  y estafa, de acuerdo con su definición legal, en que incurran sus empleados, siempre y cuando el hecho sea cometido durante la vigencia de la póliza. Las pérdidas provenientes de un número plural de eventos ocurridos durante la vigencia del contrato de los cuales haya sido autor principal o en las que se halle implicado un mismo trabajador, se consideran para los efectos de la póliza como un mismo siniestro. Por otra parte, el conjunto de pérdidas ocurridas durante la vigencia del contrato y provenientes de un mismo evento, se consideran para los efectos de la póliza como un solo siniestro. Habrá unidad de eventos cuando exista identidad de designio criminal, de medio y de resultado.</t>
  </si>
  <si>
    <t>X - Manejo: $10.000.000.</t>
  </si>
  <si>
    <t xml:space="preserve">• Disminución de la suma asegurada por pago de indemnizaciones con cargo a la PÓLIZA DE NEGOCIO EMPRESARIAL No.022415462 / 0.
</t>
  </si>
  <si>
    <t>X - El valor asegurado se encuentra disponible, ya que no se han efectuado pagos con cargo a la póliza vinculada.</t>
  </si>
  <si>
    <t>X</t>
  </si>
  <si>
    <t>X - Básico: 10% de la pérdida mínimo $2.483.348.</t>
  </si>
  <si>
    <r>
      <rPr>
        <b/>
        <sz val="11"/>
        <color theme="1"/>
        <rFont val="Calibri"/>
        <family val="2"/>
        <scheme val="minor"/>
      </rPr>
      <t>SINIESTRO</t>
    </r>
    <r>
      <rPr>
        <sz val="11"/>
        <color theme="1"/>
        <rFont val="Calibri"/>
        <family val="2"/>
        <scheme val="minor"/>
      </rPr>
      <t xml:space="preserve"> 149007775 - </t>
    </r>
    <r>
      <rPr>
        <b/>
        <sz val="11"/>
        <color theme="1"/>
        <rFont val="Calibri"/>
        <family val="2"/>
        <scheme val="minor"/>
      </rPr>
      <t>APLICATIVO</t>
    </r>
    <r>
      <rPr>
        <sz val="11"/>
        <color theme="1"/>
        <rFont val="Calibri"/>
        <family val="2"/>
        <scheme val="minor"/>
      </rPr>
      <t xml:space="preserve"> 214709</t>
    </r>
  </si>
  <si>
    <t>La contingencia se califica como EVENTUAL, dado que, por un lado, la póliza No. 022415462/0 con la cual fue vinculada la compañía, presta cobertura temporal y material, y por otro, la responsabilidad del funcionario asegurado (José del Carmen Pérez Sandoval) no ha sido desvirtuada hasta esta instancia, por lo que la misma dependerá de la valoración probatoria que realice el órgano de control fiscal. 
Como se advirtió, la póliza No. 022415462/0 presta cobertura temporal, habida cuenta que, la misma fue expedida bajo la modalidad de ocurrencia, lo cual significa que se cubren los hechos materializados en vigencia de la misma, y en este caso particular y concreto, los hechos materia de investigación fiscal iniciaron el 29 de junio de 2018 y finalizaron el 09 de diciembre de 2019, mientras que la vigencia estuvo comprendida desde el 04 de marzo de 2019 hasta el 03 de marzo de 2020, esto es, en vigencia de la misma. Ello, sin perjuicio, de la eventual exoneración de responsabilidad, en aplicación del precepto contenido en el artículo 1073 del Código de Comercio, porque el siniestro inició antes de la entrada en vigencia de la póliza y continuó bajo la vigencia de la misma, o que la contraloría determine que la póliza solo cubre los hechos comprendidos entre el 04 de marzo de 2019 al 03 de marzo de 2020, pero en todo caso, este último análisis de cobertura sería inane o no tendría ningún efecto, en atención a la cuantía del detrimento causado en el periodo cubierto ($50.617.956 Pesos M/cte) en comparación con el límite del valor asegurado ($10.000.000 Pesos M/cte) y el deducible (10% de la pérdida-mínimo $2.483.348).  
Frente a la cobertura material, la póliza ampara el riesgo de manejo, esto es, la apropiación indebida de dinero u otros bienes de propiedad del asegurado INEM (Luis López Mesa), por parte de sus funcionarios, y en este caso particular y concreto, se persigue la responsabilidad fiscal de la Directora del INEM, por una supuesta pérdida patrimonial, en el marco de la ejecución de los contratos de suministro No. 2018-1, 2018-19, 2019-21, 2019-23, 2019-27, 2019-03 y 2019-18, por tanto, la póliza brinda cobertura material.
En cuanto a la responsabilidad atribuida al funcionario asegurado (José del Carmen Pérez Sandoval) la misma no ha sido desvirtuada hasta esta instancia, por lo que la misma dependerá de la valoración probatoria que realice el órgano de control.</t>
  </si>
  <si>
    <t xml:space="preserve">El presunto daño patrimonial está estimado en la suma de $67.526.452 Pesos M/cte. Ahora bien, si tomaramos solo el periodo en el cual se produjo el siniestro en vigencia de la póliza, la cuantía del referido presunto daño se disminuiría en la suma de $50.617.956 Pesos M/cte, pero en todo caso, el límite del valor asegurado asciende a la suma de $10.000.000 sin restarle el deducible, por lo que cualquier obligación indemnizatoria a cargo de Allianz no podrá ser superior al límite del valor asegurado y claramente aplicando el deducible mayor, que en este caso corresponde a la cifra de $2.483.348 Pesos M/cte. De allí es que se desprende que la eventual obligación indemnizatoria a cargo de Allianz ascendería  a la cifra de $7.516.652 Pesos M/cte. </t>
  </si>
  <si>
    <t>Defensa de la aseguradora: i) En el presente caso no se reúnen los elementos de la responsabilidad fiscal-inexistencia de daño patrimonial al Estado, ii) En el presente caso no se reúnen los elementos de la responsabilidad fiscal-por inexistencia de culpa grave y/o dolo en cabeza de los presuntos responsables, iii) La Póliza No. 022415462/0 no presta cobertura temporal debido a que el siniestro inició antes de la entrada en vigencia y continuó bajo la vigencia de la misma, iv) En subsidio de lo anterior, la Póliza No. 022415462/0 solo presta cobertura para los hechos que ocurrieron dentro de su vigencia, v) Falta de cobertura material frente a las presuntas conductas desplegadas por el contratista Inversiones y Proyectos Cárdenas Colorados S.A.S., vi) Falta de cobertura respecto de los riesgos expresamente excluidos en la Póliza No. 022415462/0, vii) De acreditarse una conducta dolosa o gravemente culposa en cabeza de los presuntos responsables, en todo caso, el dolo comporta un riesgo inasegurable, viii) En cualquier caso, de ninguna forma se podrá exceder el límite del valor asegurado, ix) En la Póliza de Seguro No. 022415462/0 se pactó un deducible a cargo del asegurado, x) Disponibilidad del Valor Asegurado y xi) Subrogación.
Fuimos vinculados en calidad de terceros civilmente responsables, de acuerdo con la Póliza No. 022415462/0</t>
  </si>
  <si>
    <t>Aplicativo 214709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</si>
</sst>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left" vertical="top"/>
    </xf>
    <xf numFmtId="0" fontId="4" fillId="7" borderId="11" xfId="0" applyFont="1" applyFill="1" applyBorder="1" applyAlignment="1">
      <alignment vertical="center" wrapText="1"/>
    </xf>
    <xf numFmtId="0" fontId="0" fillId="8" borderId="10" xfId="0" applyFill="1" applyBorder="1" applyAlignment="1">
      <alignment horizontal="center" vertical="center"/>
    </xf>
    <xf numFmtId="6" fontId="0" fillId="8" borderId="10" xfId="0" applyNumberFormat="1" applyFill="1" applyBorder="1" applyAlignment="1">
      <alignment horizontal="center" vertical="center"/>
    </xf>
    <xf numFmtId="0" fontId="0" fillId="8" borderId="10"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2" xfId="0" applyBorder="1" applyAlignment="1">
      <alignment horizontal="left" vertical="top"/>
    </xf>
    <xf numFmtId="0" fontId="2" fillId="0" borderId="1" xfId="0" applyFont="1" applyBorder="1" applyAlignment="1">
      <alignment horizontal="justify" vertical="center" wrapText="1"/>
    </xf>
    <xf numFmtId="0" fontId="2" fillId="0" borderId="4" xfId="0" applyFont="1" applyBorder="1" applyAlignment="1">
      <alignment horizontal="justify" vertical="top"/>
    </xf>
    <xf numFmtId="0" fontId="2" fillId="0" borderId="2" xfId="0" applyFont="1" applyBorder="1" applyAlignment="1">
      <alignment horizontal="left" vertical="center"/>
    </xf>
    <xf numFmtId="42" fontId="0" fillId="0" borderId="1" xfId="1" applyFont="1" applyBorder="1" applyAlignment="1">
      <alignment horizontal="left" vertical="center"/>
    </xf>
    <xf numFmtId="42" fontId="0" fillId="0" borderId="1" xfId="1" applyFont="1" applyBorder="1" applyAlignment="1">
      <alignment vertical="top" wrapText="1"/>
    </xf>
    <xf numFmtId="0" fontId="4" fillId="6" borderId="1" xfId="0" applyFont="1" applyFill="1" applyBorder="1" applyAlignment="1">
      <alignment horizontal="center" vertical="center"/>
    </xf>
    <xf numFmtId="0" fontId="0" fillId="0" borderId="1" xfId="0" applyBorder="1" applyAlignment="1">
      <alignment vertical="top" wrapText="1"/>
    </xf>
    <xf numFmtId="0" fontId="0" fillId="0" borderId="1" xfId="0" applyBorder="1" applyAlignment="1">
      <alignment vertical="center"/>
    </xf>
    <xf numFmtId="0" fontId="6" fillId="0" borderId="1" xfId="0" applyFont="1" applyBorder="1" applyAlignment="1">
      <alignment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center"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6" fillId="0" borderId="2" xfId="0" applyFont="1" applyBorder="1" applyAlignment="1">
      <alignment horizontal="justify" vertical="top"/>
    </xf>
    <xf numFmtId="0" fontId="6" fillId="0" borderId="3" xfId="0" applyFon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6" fillId="0" borderId="1" xfId="0" applyFont="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1" xfId="0" applyBorder="1" applyAlignment="1">
      <alignment horizontal="left" vertical="top"/>
    </xf>
    <xf numFmtId="0" fontId="0" fillId="0" borderId="2" xfId="0" applyBorder="1" applyAlignment="1">
      <alignment horizontal="center" vertical="top"/>
    </xf>
    <xf numFmtId="0" fontId="0" fillId="0" borderId="3" xfId="0" applyBorder="1" applyAlignment="1">
      <alignment horizontal="center" vertical="top"/>
    </xf>
    <xf numFmtId="0" fontId="4" fillId="6" borderId="4" xfId="0" applyFont="1" applyFill="1" applyBorder="1" applyAlignment="1">
      <alignment horizontal="center" vertical="center"/>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5" fontId="0" fillId="0" borderId="1" xfId="1" applyNumberFormat="1" applyFont="1" applyBorder="1" applyAlignment="1">
      <alignment horizontal="justify"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2" xfId="1" applyFont="1" applyBorder="1" applyAlignment="1" applyProtection="1">
      <alignment horizontal="center" vertical="top"/>
    </xf>
    <xf numFmtId="42" fontId="0" fillId="0" borderId="13"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0" fontId="0" fillId="0" borderId="1" xfId="0" applyBorder="1" applyAlignment="1" applyProtection="1">
      <alignment horizontal="center" wrapText="1"/>
      <protection locked="0"/>
    </xf>
    <xf numFmtId="0" fontId="9" fillId="0" borderId="10" xfId="0" applyFont="1" applyBorder="1" applyAlignment="1">
      <alignment horizontal="center" vertical="center"/>
    </xf>
    <xf numFmtId="5" fontId="0" fillId="5" borderId="1" xfId="1" applyNumberFormat="1" applyFont="1" applyFill="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sheetPr>
  <dimension ref="A1:A5"/>
  <sheetViews>
    <sheetView workbookViewId="0">
      <selection sqref="A1:A5"/>
    </sheetView>
  </sheetViews>
  <sheetFormatPr baseColWidth="10" defaultColWidth="11.453125" defaultRowHeight="14.5" x14ac:dyDescent="0.35"/>
  <sheetData>
    <row r="1" spans="1:1" x14ac:dyDescent="0.35">
      <c r="A1" s="6" t="s">
        <v>0</v>
      </c>
    </row>
    <row r="2" spans="1:1" x14ac:dyDescent="0.35">
      <c r="A2" s="6" t="s">
        <v>1</v>
      </c>
    </row>
    <row r="3" spans="1:1" x14ac:dyDescent="0.35">
      <c r="A3" s="6"/>
    </row>
    <row r="4" spans="1:1" x14ac:dyDescent="0.35">
      <c r="A4" s="6" t="s">
        <v>2</v>
      </c>
    </row>
    <row r="5" spans="1:1" x14ac:dyDescent="0.3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sheetPr>
  <dimension ref="A1:C19"/>
  <sheetViews>
    <sheetView zoomScaleNormal="100" workbookViewId="0">
      <selection activeCell="B9" sqref="B9:C9"/>
    </sheetView>
  </sheetViews>
  <sheetFormatPr baseColWidth="10" defaultColWidth="0" defaultRowHeight="14.5" x14ac:dyDescent="0.35"/>
  <cols>
    <col min="1" max="1" width="46.1796875" style="6" bestFit="1" customWidth="1"/>
    <col min="2" max="2" width="63.81640625" style="6" customWidth="1"/>
    <col min="3" max="3" width="19.1796875" style="6" customWidth="1"/>
    <col min="4" max="4" width="11.453125" style="2" hidden="1" customWidth="1"/>
    <col min="5" max="16384" width="11.453125" style="2" hidden="1"/>
  </cols>
  <sheetData>
    <row r="1" spans="1:3" ht="18.5" x14ac:dyDescent="0.35">
      <c r="A1" s="54" t="s">
        <v>4</v>
      </c>
      <c r="B1" s="54"/>
      <c r="C1" s="54"/>
    </row>
    <row r="2" spans="1:3" x14ac:dyDescent="0.35">
      <c r="A2" s="5" t="s">
        <v>5</v>
      </c>
      <c r="B2" s="46" t="s">
        <v>117</v>
      </c>
      <c r="C2" s="46"/>
    </row>
    <row r="3" spans="1:3" ht="15" customHeight="1" x14ac:dyDescent="0.35">
      <c r="A3" s="5" t="s">
        <v>6</v>
      </c>
      <c r="B3" s="52" t="s">
        <v>118</v>
      </c>
      <c r="C3" s="53"/>
    </row>
    <row r="4" spans="1:3" x14ac:dyDescent="0.35">
      <c r="A4" s="5" t="s">
        <v>7</v>
      </c>
      <c r="B4" s="50" t="s">
        <v>1</v>
      </c>
      <c r="C4" s="51"/>
    </row>
    <row r="5" spans="1:3" x14ac:dyDescent="0.35">
      <c r="A5" s="5" t="s">
        <v>8</v>
      </c>
      <c r="B5" s="55" t="s">
        <v>3</v>
      </c>
      <c r="C5" s="55"/>
    </row>
    <row r="6" spans="1:3" x14ac:dyDescent="0.35">
      <c r="A6" s="5" t="s">
        <v>9</v>
      </c>
      <c r="B6" s="56" t="s">
        <v>119</v>
      </c>
      <c r="C6" s="57"/>
    </row>
    <row r="7" spans="1:3" x14ac:dyDescent="0.35">
      <c r="A7" s="5" t="s">
        <v>10</v>
      </c>
      <c r="B7" s="58">
        <v>67526452</v>
      </c>
      <c r="C7" s="46"/>
    </row>
    <row r="8" spans="1:3" x14ac:dyDescent="0.35">
      <c r="A8" s="28" t="s">
        <v>11</v>
      </c>
      <c r="B8" s="46" t="s">
        <v>120</v>
      </c>
      <c r="C8" s="46"/>
    </row>
    <row r="9" spans="1:3" x14ac:dyDescent="0.35">
      <c r="A9" s="5" t="s">
        <v>12</v>
      </c>
      <c r="B9" s="40" t="s">
        <v>121</v>
      </c>
      <c r="C9" s="41"/>
    </row>
    <row r="10" spans="1:3" x14ac:dyDescent="0.35">
      <c r="A10" s="47" t="s">
        <v>130</v>
      </c>
      <c r="B10" s="48" t="s">
        <v>122</v>
      </c>
      <c r="C10" s="46"/>
    </row>
    <row r="11" spans="1:3" ht="30" customHeight="1" x14ac:dyDescent="0.35">
      <c r="A11" s="47"/>
      <c r="B11" s="46"/>
      <c r="C11" s="46"/>
    </row>
    <row r="12" spans="1:3" ht="106.5" customHeight="1" x14ac:dyDescent="0.35">
      <c r="A12" s="47"/>
      <c r="B12" s="46"/>
      <c r="C12" s="46"/>
    </row>
    <row r="13" spans="1:3" x14ac:dyDescent="0.35">
      <c r="A13" s="5" t="s">
        <v>13</v>
      </c>
      <c r="B13" s="46" t="s">
        <v>123</v>
      </c>
      <c r="C13" s="46"/>
    </row>
    <row r="14" spans="1:3" ht="17.25" customHeight="1" x14ac:dyDescent="0.35">
      <c r="A14" s="5" t="s">
        <v>14</v>
      </c>
      <c r="B14" s="49" t="s">
        <v>124</v>
      </c>
      <c r="C14" s="49"/>
    </row>
    <row r="15" spans="1:3" ht="15.75" customHeight="1" x14ac:dyDescent="0.35">
      <c r="A15" s="5" t="s">
        <v>15</v>
      </c>
      <c r="B15" s="49" t="s">
        <v>125</v>
      </c>
      <c r="C15" s="49"/>
    </row>
    <row r="16" spans="1:3" ht="33" customHeight="1" x14ac:dyDescent="0.35">
      <c r="A16" s="31" t="s">
        <v>16</v>
      </c>
      <c r="B16" s="42" t="s">
        <v>126</v>
      </c>
      <c r="C16" s="43"/>
    </row>
    <row r="17" spans="1:3" ht="18.75" customHeight="1" x14ac:dyDescent="0.35">
      <c r="A17" s="5" t="s">
        <v>17</v>
      </c>
      <c r="B17" s="44" t="s">
        <v>127</v>
      </c>
      <c r="C17" s="45"/>
    </row>
    <row r="18" spans="1:3" x14ac:dyDescent="0.35">
      <c r="A18" s="5" t="s">
        <v>18</v>
      </c>
      <c r="B18" s="44" t="s">
        <v>128</v>
      </c>
      <c r="C18" s="45"/>
    </row>
    <row r="19" spans="1:3" x14ac:dyDescent="0.35">
      <c r="A19" s="5" t="s">
        <v>19</v>
      </c>
      <c r="B19" s="46" t="s">
        <v>129</v>
      </c>
      <c r="C19" s="46"/>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NOTAS!$A$4:$A$5</xm:f>
          </x14:formula1>
          <xm:sqref>B5:C5</xm:sqref>
        </x14:dataValidation>
        <x14:dataValidation type="list" allowBlank="1" showInputMessage="1" showErrorMessage="1" xr:uid="{00000000-0002-0000-0100-00000100000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749992370372631"/>
  </sheetPr>
  <dimension ref="A1:C48"/>
  <sheetViews>
    <sheetView topLeftCell="A24" zoomScale="80" zoomScaleNormal="80" workbookViewId="0">
      <selection activeCell="B2" sqref="B2:C2"/>
    </sheetView>
  </sheetViews>
  <sheetFormatPr baseColWidth="10" defaultColWidth="0" defaultRowHeight="14.5" x14ac:dyDescent="0.35"/>
  <cols>
    <col min="1" max="1" width="44.453125" style="18" customWidth="1"/>
    <col min="2" max="2" width="32.453125" customWidth="1"/>
    <col min="3" max="3" width="64.453125" customWidth="1"/>
    <col min="4" max="16384" width="11.453125" hidden="1"/>
  </cols>
  <sheetData>
    <row r="1" spans="1:3" ht="18.5" x14ac:dyDescent="0.35">
      <c r="A1" s="64" t="s">
        <v>20</v>
      </c>
      <c r="B1" s="64"/>
      <c r="C1" s="64"/>
    </row>
    <row r="2" spans="1:3" x14ac:dyDescent="0.35">
      <c r="A2" s="5" t="s">
        <v>21</v>
      </c>
      <c r="B2" s="44" t="s">
        <v>142</v>
      </c>
      <c r="C2" s="45"/>
    </row>
    <row r="3" spans="1:3" s="18" customFormat="1" x14ac:dyDescent="0.35">
      <c r="A3" s="5" t="s">
        <v>5</v>
      </c>
      <c r="B3" s="46" t="str">
        <f>'GENERALES NOTA 322'!B2:C2</f>
        <v>022-2020-0810</v>
      </c>
      <c r="C3" s="46"/>
    </row>
    <row r="4" spans="1:3" s="2" customFormat="1" ht="14.5" customHeight="1" x14ac:dyDescent="0.35">
      <c r="A4" s="5" t="s">
        <v>6</v>
      </c>
      <c r="B4" s="46" t="str">
        <f>'GENERALES NOTA 322'!B3:C3</f>
        <v>CONTRALORÍA MUNICIPAL DE VILLAVICENCIO</v>
      </c>
      <c r="C4" s="46"/>
    </row>
    <row r="5" spans="1:3" s="2" customFormat="1" x14ac:dyDescent="0.35">
      <c r="A5" s="5" t="s">
        <v>9</v>
      </c>
      <c r="B5" s="46" t="str">
        <f>'GENERALES NOTA 322'!B6:C6</f>
        <v>Municipio de Villavicencio-Institución Educativa INEM Luis López Mesa</v>
      </c>
      <c r="C5" s="46"/>
    </row>
    <row r="6" spans="1:3" s="2" customFormat="1" x14ac:dyDescent="0.35">
      <c r="A6" s="5" t="s">
        <v>10</v>
      </c>
      <c r="B6" s="65">
        <f>'GENERALES NOTA 322'!B7:C7</f>
        <v>67526452</v>
      </c>
      <c r="C6" s="65"/>
    </row>
    <row r="7" spans="1:3" s="2" customFormat="1" x14ac:dyDescent="0.35">
      <c r="A7" s="5" t="s">
        <v>11</v>
      </c>
      <c r="B7" s="46" t="str">
        <f>'GENERALES NOTA 322'!B8:C8</f>
        <v>Allianz Seguros S.A. y Mapfre Seguros Generales de Colombia S.A.</v>
      </c>
      <c r="C7" s="46"/>
    </row>
    <row r="8" spans="1:3" x14ac:dyDescent="0.35">
      <c r="A8" s="19" t="s">
        <v>22</v>
      </c>
      <c r="B8" s="46" t="s">
        <v>131</v>
      </c>
      <c r="C8" s="46"/>
    </row>
    <row r="9" spans="1:3" x14ac:dyDescent="0.35">
      <c r="A9" s="19" t="s">
        <v>23</v>
      </c>
      <c r="B9" s="46" t="s">
        <v>132</v>
      </c>
      <c r="C9" s="46"/>
    </row>
    <row r="10" spans="1:3" ht="29" x14ac:dyDescent="0.35">
      <c r="A10" s="33" t="s">
        <v>24</v>
      </c>
      <c r="B10" s="34">
        <v>10000000</v>
      </c>
      <c r="C10" s="35" t="s">
        <v>133</v>
      </c>
    </row>
    <row r="11" spans="1:3" x14ac:dyDescent="0.35">
      <c r="A11" s="19" t="s">
        <v>25</v>
      </c>
      <c r="B11" s="52" t="s">
        <v>91</v>
      </c>
      <c r="C11" s="53"/>
    </row>
    <row r="12" spans="1:3" x14ac:dyDescent="0.35">
      <c r="A12" s="19" t="s">
        <v>26</v>
      </c>
      <c r="B12" s="48" t="s">
        <v>134</v>
      </c>
      <c r="C12" s="46"/>
    </row>
    <row r="13" spans="1:3" x14ac:dyDescent="0.35">
      <c r="A13" s="19" t="s">
        <v>27</v>
      </c>
      <c r="B13" s="46" t="s">
        <v>87</v>
      </c>
      <c r="C13" s="46"/>
    </row>
    <row r="14" spans="1:3" x14ac:dyDescent="0.35">
      <c r="A14" s="19" t="s">
        <v>28</v>
      </c>
      <c r="B14" s="46" t="s">
        <v>87</v>
      </c>
      <c r="C14" s="46"/>
    </row>
    <row r="15" spans="1:3" x14ac:dyDescent="0.35">
      <c r="A15" s="66" t="s">
        <v>29</v>
      </c>
      <c r="B15" s="46" t="s">
        <v>105</v>
      </c>
      <c r="C15" s="46"/>
    </row>
    <row r="16" spans="1:3" x14ac:dyDescent="0.35">
      <c r="A16" s="67"/>
      <c r="B16" s="36" t="s">
        <v>30</v>
      </c>
      <c r="C16" s="36" t="s">
        <v>31</v>
      </c>
    </row>
    <row r="17" spans="1:3" x14ac:dyDescent="0.35">
      <c r="A17" s="67"/>
      <c r="B17" s="8" t="s">
        <v>135</v>
      </c>
      <c r="C17" s="8" t="s">
        <v>135</v>
      </c>
    </row>
    <row r="18" spans="1:3" x14ac:dyDescent="0.35">
      <c r="A18" s="67"/>
      <c r="B18" s="8" t="s">
        <v>135</v>
      </c>
      <c r="C18" s="8" t="s">
        <v>135</v>
      </c>
    </row>
    <row r="19" spans="1:3" x14ac:dyDescent="0.35">
      <c r="A19" s="67"/>
      <c r="B19" s="8" t="s">
        <v>135</v>
      </c>
      <c r="C19" s="8" t="s">
        <v>135</v>
      </c>
    </row>
    <row r="20" spans="1:3" x14ac:dyDescent="0.35">
      <c r="A20" s="19" t="s">
        <v>32</v>
      </c>
      <c r="B20" s="46" t="s">
        <v>92</v>
      </c>
      <c r="C20" s="46"/>
    </row>
    <row r="21" spans="1:3" x14ac:dyDescent="0.35">
      <c r="A21" s="19" t="s">
        <v>33</v>
      </c>
      <c r="B21" s="52"/>
      <c r="C21" s="53"/>
    </row>
    <row r="22" spans="1:3" x14ac:dyDescent="0.35">
      <c r="A22" s="32" t="s">
        <v>34</v>
      </c>
      <c r="B22" s="46" t="s">
        <v>92</v>
      </c>
      <c r="C22" s="46"/>
    </row>
    <row r="23" spans="1:3" x14ac:dyDescent="0.35">
      <c r="A23" s="62" t="s">
        <v>35</v>
      </c>
      <c r="B23" s="62"/>
      <c r="C23" s="62"/>
    </row>
    <row r="24" spans="1:3" ht="188.5" x14ac:dyDescent="0.35">
      <c r="A24" s="56" t="s">
        <v>36</v>
      </c>
      <c r="B24" s="57"/>
      <c r="C24" s="37" t="s">
        <v>136</v>
      </c>
    </row>
    <row r="25" spans="1:3" ht="41.15" customHeight="1" x14ac:dyDescent="0.35">
      <c r="A25" s="56" t="s">
        <v>37</v>
      </c>
      <c r="B25" s="57"/>
      <c r="C25" s="38" t="s">
        <v>137</v>
      </c>
    </row>
    <row r="26" spans="1:3" ht="35.15" customHeight="1" x14ac:dyDescent="0.35">
      <c r="A26" s="56" t="s">
        <v>138</v>
      </c>
      <c r="B26" s="57"/>
      <c r="C26" s="39" t="s">
        <v>139</v>
      </c>
    </row>
    <row r="27" spans="1:3" x14ac:dyDescent="0.35">
      <c r="A27" s="30" t="s">
        <v>38</v>
      </c>
      <c r="B27" s="12"/>
      <c r="C27" s="17" t="s">
        <v>140</v>
      </c>
    </row>
    <row r="28" spans="1:3" x14ac:dyDescent="0.35">
      <c r="A28" s="44" t="s">
        <v>39</v>
      </c>
      <c r="B28" s="45"/>
      <c r="C28" s="17" t="s">
        <v>135</v>
      </c>
    </row>
    <row r="29" spans="1:3" ht="29.15" customHeight="1" x14ac:dyDescent="0.35">
      <c r="A29" s="56" t="s">
        <v>40</v>
      </c>
      <c r="B29" s="57"/>
      <c r="C29" s="29" t="s">
        <v>141</v>
      </c>
    </row>
    <row r="30" spans="1:3" x14ac:dyDescent="0.35">
      <c r="A30" s="44" t="s">
        <v>41</v>
      </c>
      <c r="B30" s="45"/>
      <c r="C30" s="17" t="s">
        <v>135</v>
      </c>
    </row>
    <row r="31" spans="1:3" x14ac:dyDescent="0.35">
      <c r="A31" s="60" t="s">
        <v>42</v>
      </c>
      <c r="B31" s="61"/>
      <c r="C31" s="17" t="s">
        <v>135</v>
      </c>
    </row>
    <row r="32" spans="1:3" x14ac:dyDescent="0.35">
      <c r="A32" s="63" t="s">
        <v>43</v>
      </c>
      <c r="B32" s="63"/>
      <c r="C32" s="63"/>
    </row>
    <row r="33" spans="1:3" x14ac:dyDescent="0.35">
      <c r="A33" s="59" t="s">
        <v>44</v>
      </c>
      <c r="B33" s="59"/>
      <c r="C33" s="17" t="s">
        <v>135</v>
      </c>
    </row>
    <row r="34" spans="1:3" x14ac:dyDescent="0.35">
      <c r="A34" s="59" t="s">
        <v>45</v>
      </c>
      <c r="B34" s="59"/>
      <c r="C34" s="17" t="s">
        <v>135</v>
      </c>
    </row>
    <row r="35" spans="1:3" x14ac:dyDescent="0.35">
      <c r="A35" s="59" t="s">
        <v>46</v>
      </c>
      <c r="B35" s="59"/>
      <c r="C35" s="17" t="s">
        <v>135</v>
      </c>
    </row>
    <row r="36" spans="1:3" x14ac:dyDescent="0.35">
      <c r="A36" s="59" t="s">
        <v>47</v>
      </c>
      <c r="B36" s="59"/>
      <c r="C36" s="17" t="s">
        <v>135</v>
      </c>
    </row>
    <row r="37" spans="1:3" x14ac:dyDescent="0.35">
      <c r="A37" s="59" t="s">
        <v>48</v>
      </c>
      <c r="B37" s="59"/>
      <c r="C37" s="17" t="s">
        <v>135</v>
      </c>
    </row>
    <row r="38" spans="1:3" x14ac:dyDescent="0.35">
      <c r="A38" s="59" t="s">
        <v>49</v>
      </c>
      <c r="B38" s="59"/>
      <c r="C38" s="17" t="s">
        <v>135</v>
      </c>
    </row>
    <row r="39" spans="1:3" x14ac:dyDescent="0.35">
      <c r="A39" s="59" t="s">
        <v>50</v>
      </c>
      <c r="B39" s="59"/>
      <c r="C39" s="17" t="s">
        <v>135</v>
      </c>
    </row>
    <row r="40" spans="1:3" x14ac:dyDescent="0.35">
      <c r="A40" s="59" t="s">
        <v>51</v>
      </c>
      <c r="B40" s="59"/>
      <c r="C40" s="17" t="s">
        <v>135</v>
      </c>
    </row>
    <row r="41" spans="1:3" x14ac:dyDescent="0.35">
      <c r="A41" s="59" t="s">
        <v>52</v>
      </c>
      <c r="B41" s="59"/>
      <c r="C41" s="17" t="s">
        <v>135</v>
      </c>
    </row>
    <row r="42" spans="1:3" x14ac:dyDescent="0.35">
      <c r="A42" s="59" t="s">
        <v>53</v>
      </c>
      <c r="B42" s="59"/>
      <c r="C42" s="17" t="s">
        <v>135</v>
      </c>
    </row>
    <row r="43" spans="1:3" x14ac:dyDescent="0.35">
      <c r="A43" s="59" t="s">
        <v>54</v>
      </c>
      <c r="B43" s="59"/>
      <c r="C43" s="17" t="s">
        <v>135</v>
      </c>
    </row>
    <row r="44" spans="1:3" x14ac:dyDescent="0.35">
      <c r="A44" s="59" t="s">
        <v>55</v>
      </c>
      <c r="B44" s="59"/>
      <c r="C44" s="17" t="s">
        <v>135</v>
      </c>
    </row>
    <row r="45" spans="1:3" x14ac:dyDescent="0.35">
      <c r="A45" s="59" t="s">
        <v>56</v>
      </c>
      <c r="B45" s="59"/>
      <c r="C45" s="17" t="s">
        <v>135</v>
      </c>
    </row>
    <row r="46" spans="1:3" x14ac:dyDescent="0.35">
      <c r="A46" s="59" t="s">
        <v>57</v>
      </c>
      <c r="B46" s="59"/>
      <c r="C46" s="17" t="s">
        <v>135</v>
      </c>
    </row>
    <row r="47" spans="1:3" x14ac:dyDescent="0.35">
      <c r="A47" s="59" t="s">
        <v>58</v>
      </c>
      <c r="B47" s="59"/>
      <c r="C47" s="17" t="s">
        <v>135</v>
      </c>
    </row>
    <row r="48" spans="1:3" x14ac:dyDescent="0.35">
      <c r="A48" s="59" t="s">
        <v>59</v>
      </c>
      <c r="B48" s="59"/>
      <c r="C48" s="17" t="s">
        <v>135</v>
      </c>
    </row>
  </sheetData>
  <mergeCells count="43">
    <mergeCell ref="B14:C14"/>
    <mergeCell ref="A15:A19"/>
    <mergeCell ref="B15:C15"/>
    <mergeCell ref="B20:C20"/>
    <mergeCell ref="B13:C13"/>
    <mergeCell ref="A1:C1"/>
    <mergeCell ref="B8:C8"/>
    <mergeCell ref="B9:C9"/>
    <mergeCell ref="B11:C11"/>
    <mergeCell ref="B12:C12"/>
    <mergeCell ref="B2:C2"/>
    <mergeCell ref="B4:C4"/>
    <mergeCell ref="B5:C5"/>
    <mergeCell ref="B6:C6"/>
    <mergeCell ref="B7:C7"/>
    <mergeCell ref="B3:C3"/>
    <mergeCell ref="B21:C21"/>
    <mergeCell ref="B22:C22"/>
    <mergeCell ref="A23:C23"/>
    <mergeCell ref="A24:B24"/>
    <mergeCell ref="A43:B43"/>
    <mergeCell ref="A37:B37"/>
    <mergeCell ref="A32:C32"/>
    <mergeCell ref="A33:B33"/>
    <mergeCell ref="A34:B34"/>
    <mergeCell ref="A35:B35"/>
    <mergeCell ref="A36:B36"/>
    <mergeCell ref="A26:B26"/>
    <mergeCell ref="A25:B25"/>
    <mergeCell ref="A46:B46"/>
    <mergeCell ref="A47:B47"/>
    <mergeCell ref="A48:B48"/>
    <mergeCell ref="A44:B44"/>
    <mergeCell ref="A28:B28"/>
    <mergeCell ref="A29:B29"/>
    <mergeCell ref="A30:B30"/>
    <mergeCell ref="A31:B31"/>
    <mergeCell ref="A45:B45"/>
    <mergeCell ref="A38:B38"/>
    <mergeCell ref="A39:B39"/>
    <mergeCell ref="A40:B40"/>
    <mergeCell ref="A41:B41"/>
    <mergeCell ref="A42:B4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Hoja2!$D$2:$D$3</xm:f>
          </x14:formula1>
          <xm:sqref>B21:C21</xm:sqref>
        </x14:dataValidation>
        <x14:dataValidation type="list" allowBlank="1" showInputMessage="1" showErrorMessage="1" xr:uid="{00000000-0002-0000-0200-000001000000}">
          <x14:formula1>
            <xm:f>Hoja2!$C$2:$C$4</xm:f>
          </x14:formula1>
          <xm:sqref>B15:C15</xm:sqref>
        </x14:dataValidation>
        <x14:dataValidation type="list" allowBlank="1" showInputMessage="1" showErrorMessage="1" xr:uid="{00000000-0002-0000-0200-000002000000}">
          <x14:formula1>
            <xm:f>Hoja2!$A$2:$A$5</xm:f>
          </x14:formula1>
          <xm:sqref>B11:C11</xm:sqref>
        </x14:dataValidation>
        <x14:dataValidation type="list" allowBlank="1" showInputMessage="1" showErrorMessage="1" xr:uid="{00000000-0002-0000-0200-000003000000}">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749992370372631"/>
  </sheetPr>
  <dimension ref="A1:XFC50"/>
  <sheetViews>
    <sheetView zoomScale="80" zoomScaleNormal="80" workbookViewId="0">
      <selection activeCell="B7" sqref="B7:C7"/>
    </sheetView>
  </sheetViews>
  <sheetFormatPr baseColWidth="10" defaultColWidth="0" defaultRowHeight="14.5" x14ac:dyDescent="0.35"/>
  <cols>
    <col min="1" max="1" width="41.81640625" style="24" customWidth="1"/>
    <col min="2" max="2" width="30.54296875" style="24" customWidth="1"/>
    <col min="3" max="3" width="76.1796875" style="24"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69" t="s">
        <v>60</v>
      </c>
      <c r="B1" s="69"/>
      <c r="C1" s="69"/>
    </row>
    <row r="2" spans="1:6" x14ac:dyDescent="0.35">
      <c r="A2" s="20" t="s">
        <v>21</v>
      </c>
      <c r="B2" s="70" t="str">
        <f>'GENERALES NOTA 321'!B2:C2</f>
        <v>SINIESTRO 149007775 - APLICATIVO 214709</v>
      </c>
      <c r="C2" s="71"/>
    </row>
    <row r="3" spans="1:6" x14ac:dyDescent="0.35">
      <c r="A3" s="21" t="s">
        <v>5</v>
      </c>
      <c r="B3" s="72" t="str">
        <f>'GENERALES NOTA 322'!B2:C2</f>
        <v>022-2020-0810</v>
      </c>
      <c r="C3" s="73"/>
    </row>
    <row r="4" spans="1:6" s="2" customFormat="1" x14ac:dyDescent="0.35">
      <c r="A4" s="22" t="s">
        <v>6</v>
      </c>
      <c r="B4" s="74" t="str">
        <f>'GENERALES NOTA 322'!B3:C3</f>
        <v>CONTRALORÍA MUNICIPAL DE VILLAVICENCIO</v>
      </c>
      <c r="C4" s="74"/>
    </row>
    <row r="5" spans="1:6" s="2" customFormat="1" x14ac:dyDescent="0.35">
      <c r="A5" s="22" t="s">
        <v>9</v>
      </c>
      <c r="B5" s="70" t="str">
        <f>'GENERALES NOTA 321'!B5:C5</f>
        <v>Municipio de Villavicencio-Institución Educativa INEM Luis López Mesa</v>
      </c>
      <c r="C5" s="71"/>
    </row>
    <row r="6" spans="1:6" s="2" customFormat="1" x14ac:dyDescent="0.35">
      <c r="A6" s="5" t="s">
        <v>61</v>
      </c>
      <c r="B6" s="75">
        <f>'GENERALES NOTA 321'!B10:C10</f>
        <v>10000000</v>
      </c>
      <c r="C6" s="76"/>
    </row>
    <row r="7" spans="1:6" s="2" customFormat="1" x14ac:dyDescent="0.35">
      <c r="A7" s="5" t="s">
        <v>10</v>
      </c>
      <c r="B7" s="68">
        <f>'GENERALES NOTA 322'!B7:C7</f>
        <v>67526452</v>
      </c>
      <c r="C7" s="68"/>
    </row>
    <row r="8" spans="1:6" s="2" customFormat="1" x14ac:dyDescent="0.35">
      <c r="A8" s="22" t="s">
        <v>11</v>
      </c>
      <c r="B8" s="74" t="str">
        <f>'GENERALES NOTA 322'!B8:C8</f>
        <v>Allianz Seguros S.A. y Mapfre Seguros Generales de Colombia S.A.</v>
      </c>
      <c r="C8" s="74"/>
    </row>
    <row r="9" spans="1:6" ht="23.25" customHeight="1" x14ac:dyDescent="0.35">
      <c r="A9" s="23" t="s">
        <v>62</v>
      </c>
      <c r="B9" s="72" t="s">
        <v>63</v>
      </c>
      <c r="C9" s="73"/>
    </row>
    <row r="10" spans="1:6" ht="58" x14ac:dyDescent="0.35">
      <c r="A10" s="22" t="s">
        <v>64</v>
      </c>
      <c r="B10" s="78"/>
      <c r="C10" s="79"/>
      <c r="E10" t="s">
        <v>65</v>
      </c>
      <c r="F10" s="11">
        <v>0.7</v>
      </c>
    </row>
    <row r="11" spans="1:6" x14ac:dyDescent="0.35">
      <c r="A11" s="27" t="s">
        <v>66</v>
      </c>
      <c r="B11" s="80">
        <f>(B12-B14)*B13</f>
        <v>10000000</v>
      </c>
      <c r="C11" s="81"/>
      <c r="E11" t="s">
        <v>63</v>
      </c>
      <c r="F11" s="11">
        <v>0.3</v>
      </c>
    </row>
    <row r="12" spans="1:6" x14ac:dyDescent="0.35">
      <c r="A12" s="10" t="s">
        <v>67</v>
      </c>
      <c r="B12" s="84">
        <f>MIN(B6,B7)</f>
        <v>10000000</v>
      </c>
      <c r="C12" s="85"/>
      <c r="F12" s="11"/>
    </row>
    <row r="13" spans="1:6" x14ac:dyDescent="0.35">
      <c r="A13" s="23" t="s">
        <v>29</v>
      </c>
      <c r="B13" s="86">
        <v>1</v>
      </c>
      <c r="C13" s="86"/>
      <c r="F13" s="11"/>
    </row>
    <row r="14" spans="1:6" x14ac:dyDescent="0.35">
      <c r="A14" s="23" t="s">
        <v>68</v>
      </c>
      <c r="B14" s="87">
        <v>0</v>
      </c>
      <c r="C14" s="88"/>
      <c r="F14" s="11"/>
    </row>
    <row r="15" spans="1:6" x14ac:dyDescent="0.35">
      <c r="A15" s="26" t="s">
        <v>69</v>
      </c>
      <c r="B15" s="82">
        <f>IFERROR(B11*(VLOOKUP(B9,E10:F15,2,0)),16666)</f>
        <v>3000000</v>
      </c>
      <c r="C15" s="83"/>
    </row>
    <row r="16" spans="1:6" ht="180" customHeight="1" x14ac:dyDescent="0.35">
      <c r="A16" s="22" t="s">
        <v>70</v>
      </c>
      <c r="B16" s="72"/>
      <c r="C16" s="73"/>
    </row>
    <row r="17" spans="1:3" ht="87" x14ac:dyDescent="0.35">
      <c r="A17" s="22" t="s">
        <v>71</v>
      </c>
      <c r="B17" s="77"/>
      <c r="C17" s="77"/>
    </row>
    <row r="19" spans="1:3" x14ac:dyDescent="0.35">
      <c r="B19" s="25"/>
      <c r="C19" s="25"/>
    </row>
    <row r="20" spans="1:3" x14ac:dyDescent="0.35">
      <c r="B20" s="25"/>
      <c r="C20" s="25"/>
    </row>
    <row r="21" spans="1:3" x14ac:dyDescent="0.35">
      <c r="B21" s="25"/>
      <c r="C21" s="25"/>
    </row>
    <row r="22" spans="1:3" x14ac:dyDescent="0.35">
      <c r="B22" s="25"/>
      <c r="C22" s="25"/>
    </row>
    <row r="23" spans="1:3" x14ac:dyDescent="0.35">
      <c r="B23" s="25"/>
      <c r="C23" s="25"/>
    </row>
    <row r="24" spans="1:3" x14ac:dyDescent="0.35">
      <c r="B24" s="25"/>
      <c r="C24" s="25"/>
    </row>
    <row r="25" spans="1:3" x14ac:dyDescent="0.35">
      <c r="B25" s="25"/>
      <c r="C25" s="25"/>
    </row>
    <row r="26" spans="1:3" x14ac:dyDescent="0.35">
      <c r="B26" s="25"/>
      <c r="C26" s="25"/>
    </row>
    <row r="27" spans="1:3" x14ac:dyDescent="0.35">
      <c r="B27" s="25"/>
      <c r="C27" s="25"/>
    </row>
    <row r="28" spans="1:3" x14ac:dyDescent="0.35">
      <c r="B28" s="25"/>
      <c r="C28" s="25"/>
    </row>
    <row r="29" spans="1:3" x14ac:dyDescent="0.35">
      <c r="B29" s="25"/>
      <c r="C29" s="25"/>
    </row>
    <row r="30" spans="1:3" x14ac:dyDescent="0.35">
      <c r="B30" s="25"/>
      <c r="C30" s="25"/>
    </row>
    <row r="31" spans="1:3" x14ac:dyDescent="0.35">
      <c r="B31" s="25"/>
      <c r="C31" s="25"/>
    </row>
    <row r="32" spans="1:3" x14ac:dyDescent="0.35">
      <c r="B32" s="25"/>
      <c r="C32" s="25"/>
    </row>
    <row r="33" spans="2:3" x14ac:dyDescent="0.35">
      <c r="B33" s="25"/>
      <c r="C33" s="25"/>
    </row>
    <row r="34" spans="2:3" x14ac:dyDescent="0.35">
      <c r="B34" s="25"/>
      <c r="C34" s="25"/>
    </row>
    <row r="35" spans="2:3" x14ac:dyDescent="0.35">
      <c r="B35" s="25"/>
      <c r="C35" s="25"/>
    </row>
    <row r="36" spans="2:3" x14ac:dyDescent="0.35">
      <c r="B36" s="25"/>
      <c r="C36" s="25"/>
    </row>
    <row r="37" spans="2:3" x14ac:dyDescent="0.35">
      <c r="B37" s="25"/>
      <c r="C37" s="25"/>
    </row>
    <row r="38" spans="2:3" x14ac:dyDescent="0.35">
      <c r="B38" s="25"/>
      <c r="C38" s="25"/>
    </row>
    <row r="39" spans="2:3" x14ac:dyDescent="0.35">
      <c r="B39" s="25"/>
      <c r="C39" s="25"/>
    </row>
    <row r="40" spans="2:3" x14ac:dyDescent="0.35">
      <c r="B40" s="25"/>
      <c r="C40" s="25"/>
    </row>
    <row r="41" spans="2:3" x14ac:dyDescent="0.35">
      <c r="B41" s="25"/>
      <c r="C41" s="25"/>
    </row>
    <row r="42" spans="2:3" x14ac:dyDescent="0.35">
      <c r="B42" s="25"/>
      <c r="C42" s="25"/>
    </row>
    <row r="43" spans="2:3" x14ac:dyDescent="0.35">
      <c r="B43" s="25"/>
      <c r="C43" s="25"/>
    </row>
    <row r="44" spans="2:3" x14ac:dyDescent="0.35">
      <c r="B44" s="25"/>
      <c r="C44" s="25"/>
    </row>
    <row r="45" spans="2:3" x14ac:dyDescent="0.35">
      <c r="B45" s="25"/>
      <c r="C45" s="25"/>
    </row>
    <row r="46" spans="2:3" x14ac:dyDescent="0.35">
      <c r="B46" s="25"/>
      <c r="C46" s="25"/>
    </row>
    <row r="47" spans="2:3" x14ac:dyDescent="0.35">
      <c r="B47" s="25"/>
      <c r="C47" s="25"/>
    </row>
    <row r="48" spans="2:3" x14ac:dyDescent="0.35">
      <c r="B48" s="25"/>
      <c r="C48" s="25"/>
    </row>
    <row r="49" spans="2:3" x14ac:dyDescent="0.35">
      <c r="B49" s="25"/>
      <c r="C49" s="25"/>
    </row>
    <row r="50" spans="2:3" x14ac:dyDescent="0.35">
      <c r="B50" s="25"/>
      <c r="C50" s="25"/>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749992370372631"/>
  </sheetPr>
  <dimension ref="A1:XFC50"/>
  <sheetViews>
    <sheetView topLeftCell="A10" zoomScale="90" zoomScaleNormal="90" workbookViewId="0">
      <selection activeCell="B17" sqref="B17:C17"/>
    </sheetView>
  </sheetViews>
  <sheetFormatPr baseColWidth="10" defaultColWidth="0" defaultRowHeight="14.5" x14ac:dyDescent="0.35"/>
  <cols>
    <col min="1" max="1" width="41.81640625" style="24" customWidth="1"/>
    <col min="2" max="2" width="30.54296875" style="24" customWidth="1"/>
    <col min="3" max="3" width="76.1796875" style="24"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69" t="s">
        <v>60</v>
      </c>
      <c r="B1" s="69"/>
      <c r="C1" s="69"/>
    </row>
    <row r="2" spans="1:6" x14ac:dyDescent="0.35">
      <c r="A2" s="20" t="s">
        <v>21</v>
      </c>
      <c r="B2" s="70" t="str">
        <f>'GENERALES NOTA 321'!B2:C2</f>
        <v>SINIESTRO 149007775 - APLICATIVO 214709</v>
      </c>
      <c r="C2" s="71"/>
    </row>
    <row r="3" spans="1:6" x14ac:dyDescent="0.35">
      <c r="A3" s="21" t="s">
        <v>5</v>
      </c>
      <c r="B3" s="72" t="str">
        <f>'GENERALES NOTA 322'!B2:C2</f>
        <v>022-2020-0810</v>
      </c>
      <c r="C3" s="73"/>
    </row>
    <row r="4" spans="1:6" s="2" customFormat="1" x14ac:dyDescent="0.35">
      <c r="A4" s="22" t="s">
        <v>6</v>
      </c>
      <c r="B4" s="74" t="str">
        <f>'GENERALES NOTA 322'!B3:C3</f>
        <v>CONTRALORÍA MUNICIPAL DE VILLAVICENCIO</v>
      </c>
      <c r="C4" s="74"/>
    </row>
    <row r="5" spans="1:6" s="2" customFormat="1" x14ac:dyDescent="0.35">
      <c r="A5" s="22" t="s">
        <v>9</v>
      </c>
      <c r="B5" s="70" t="str">
        <f>'GENERALES NOTA 321'!B5:C5</f>
        <v>Municipio de Villavicencio-Institución Educativa INEM Luis López Mesa</v>
      </c>
      <c r="C5" s="71"/>
    </row>
    <row r="6" spans="1:6" s="2" customFormat="1" x14ac:dyDescent="0.35">
      <c r="A6" s="5" t="s">
        <v>61</v>
      </c>
      <c r="B6" s="75">
        <f>'GENERALES NOTA 321'!B10:C10</f>
        <v>10000000</v>
      </c>
      <c r="C6" s="76"/>
    </row>
    <row r="7" spans="1:6" s="2" customFormat="1" x14ac:dyDescent="0.35">
      <c r="A7" s="5" t="s">
        <v>10</v>
      </c>
      <c r="B7" s="68">
        <f>'GENERALES NOTA 322'!B7:C7</f>
        <v>67526452</v>
      </c>
      <c r="C7" s="68"/>
    </row>
    <row r="8" spans="1:6" s="2" customFormat="1" x14ac:dyDescent="0.35">
      <c r="A8" s="22" t="s">
        <v>11</v>
      </c>
      <c r="B8" s="74" t="str">
        <f>'GENERALES NOTA 322'!B8:C8</f>
        <v>Allianz Seguros S.A. y Mapfre Seguros Generales de Colombia S.A.</v>
      </c>
      <c r="C8" s="74"/>
    </row>
    <row r="9" spans="1:6" ht="23.25" customHeight="1" x14ac:dyDescent="0.35">
      <c r="A9" s="23" t="s">
        <v>62</v>
      </c>
      <c r="B9" s="72" t="s">
        <v>63</v>
      </c>
      <c r="C9" s="73"/>
    </row>
    <row r="10" spans="1:6" ht="58" x14ac:dyDescent="0.35">
      <c r="A10" s="22" t="s">
        <v>64</v>
      </c>
      <c r="B10" s="78" t="s">
        <v>143</v>
      </c>
      <c r="C10" s="79"/>
      <c r="E10" t="s">
        <v>65</v>
      </c>
      <c r="F10" s="11">
        <v>0.7</v>
      </c>
    </row>
    <row r="11" spans="1:6" x14ac:dyDescent="0.35">
      <c r="A11" s="27" t="s">
        <v>66</v>
      </c>
      <c r="B11" s="80">
        <f>(B12-B14)*B13</f>
        <v>7516652</v>
      </c>
      <c r="C11" s="81"/>
      <c r="E11" t="s">
        <v>63</v>
      </c>
      <c r="F11" s="11">
        <v>0.3</v>
      </c>
    </row>
    <row r="12" spans="1:6" x14ac:dyDescent="0.35">
      <c r="A12" s="10" t="s">
        <v>67</v>
      </c>
      <c r="B12" s="84">
        <f>MIN(B6,B7)</f>
        <v>10000000</v>
      </c>
      <c r="C12" s="85"/>
      <c r="F12" s="11"/>
    </row>
    <row r="13" spans="1:6" x14ac:dyDescent="0.35">
      <c r="A13" s="23" t="s">
        <v>29</v>
      </c>
      <c r="B13" s="86">
        <v>1</v>
      </c>
      <c r="C13" s="86"/>
      <c r="F13" s="11"/>
    </row>
    <row r="14" spans="1:6" x14ac:dyDescent="0.35">
      <c r="A14" s="23" t="s">
        <v>68</v>
      </c>
      <c r="B14" s="87">
        <v>2483348</v>
      </c>
      <c r="C14" s="87"/>
      <c r="F14" s="11"/>
    </row>
    <row r="15" spans="1:6" x14ac:dyDescent="0.35">
      <c r="A15" s="26" t="s">
        <v>69</v>
      </c>
      <c r="B15" s="82">
        <f>IFERROR(B11*(VLOOKUP(B9,E10:F15,2,0)),16666)</f>
        <v>2254995.6</v>
      </c>
      <c r="C15" s="83"/>
    </row>
    <row r="16" spans="1:6" ht="180" customHeight="1" x14ac:dyDescent="0.35">
      <c r="A16" s="22" t="s">
        <v>70</v>
      </c>
      <c r="B16" s="72" t="s">
        <v>144</v>
      </c>
      <c r="C16" s="73"/>
    </row>
    <row r="17" spans="1:3" ht="87" x14ac:dyDescent="0.35">
      <c r="A17" s="22" t="s">
        <v>71</v>
      </c>
      <c r="B17" s="89" t="s">
        <v>145</v>
      </c>
      <c r="C17" s="77"/>
    </row>
    <row r="19" spans="1:3" x14ac:dyDescent="0.35">
      <c r="B19" s="25"/>
      <c r="C19" s="25"/>
    </row>
    <row r="20" spans="1:3" x14ac:dyDescent="0.35">
      <c r="B20" s="25"/>
      <c r="C20" s="25"/>
    </row>
    <row r="21" spans="1:3" x14ac:dyDescent="0.35">
      <c r="B21" s="25"/>
      <c r="C21" s="25"/>
    </row>
    <row r="22" spans="1:3" x14ac:dyDescent="0.35">
      <c r="B22" s="25"/>
      <c r="C22" s="25"/>
    </row>
    <row r="23" spans="1:3" x14ac:dyDescent="0.35">
      <c r="B23" s="25"/>
      <c r="C23" s="25"/>
    </row>
    <row r="24" spans="1:3" x14ac:dyDescent="0.35">
      <c r="B24" s="25"/>
      <c r="C24" s="25"/>
    </row>
    <row r="25" spans="1:3" x14ac:dyDescent="0.35">
      <c r="B25" s="25"/>
      <c r="C25" s="25"/>
    </row>
    <row r="26" spans="1:3" x14ac:dyDescent="0.35">
      <c r="B26" s="25"/>
      <c r="C26" s="25"/>
    </row>
    <row r="27" spans="1:3" x14ac:dyDescent="0.35">
      <c r="B27" s="25"/>
      <c r="C27" s="25"/>
    </row>
    <row r="28" spans="1:3" x14ac:dyDescent="0.35">
      <c r="B28" s="25"/>
      <c r="C28" s="25"/>
    </row>
    <row r="29" spans="1:3" x14ac:dyDescent="0.35">
      <c r="B29" s="25"/>
      <c r="C29" s="25"/>
    </row>
    <row r="30" spans="1:3" x14ac:dyDescent="0.35">
      <c r="B30" s="25"/>
      <c r="C30" s="25"/>
    </row>
    <row r="31" spans="1:3" x14ac:dyDescent="0.35">
      <c r="B31" s="25"/>
      <c r="C31" s="25"/>
    </row>
    <row r="32" spans="1:3" x14ac:dyDescent="0.35">
      <c r="B32" s="25"/>
      <c r="C32" s="25"/>
    </row>
    <row r="33" spans="2:3" x14ac:dyDescent="0.35">
      <c r="B33" s="25"/>
      <c r="C33" s="25"/>
    </row>
    <row r="34" spans="2:3" x14ac:dyDescent="0.35">
      <c r="B34" s="25"/>
      <c r="C34" s="25"/>
    </row>
    <row r="35" spans="2:3" x14ac:dyDescent="0.35">
      <c r="B35" s="25"/>
      <c r="C35" s="25"/>
    </row>
    <row r="36" spans="2:3" x14ac:dyDescent="0.35">
      <c r="B36" s="25"/>
      <c r="C36" s="25"/>
    </row>
    <row r="37" spans="2:3" x14ac:dyDescent="0.35">
      <c r="B37" s="25"/>
      <c r="C37" s="25"/>
    </row>
    <row r="38" spans="2:3" x14ac:dyDescent="0.35">
      <c r="B38" s="25"/>
      <c r="C38" s="25"/>
    </row>
    <row r="39" spans="2:3" x14ac:dyDescent="0.35">
      <c r="B39" s="25"/>
      <c r="C39" s="25"/>
    </row>
    <row r="40" spans="2:3" x14ac:dyDescent="0.35">
      <c r="B40" s="25"/>
      <c r="C40" s="25"/>
    </row>
    <row r="41" spans="2:3" x14ac:dyDescent="0.35">
      <c r="B41" s="25"/>
      <c r="C41" s="25"/>
    </row>
    <row r="42" spans="2:3" x14ac:dyDescent="0.35">
      <c r="B42" s="25"/>
      <c r="C42" s="25"/>
    </row>
    <row r="43" spans="2:3" x14ac:dyDescent="0.35">
      <c r="B43" s="25"/>
      <c r="C43" s="25"/>
    </row>
    <row r="44" spans="2:3" x14ac:dyDescent="0.35">
      <c r="B44" s="25"/>
      <c r="C44" s="25"/>
    </row>
    <row r="45" spans="2:3" x14ac:dyDescent="0.35">
      <c r="B45" s="25"/>
      <c r="C45" s="25"/>
    </row>
    <row r="46" spans="2:3" x14ac:dyDescent="0.35">
      <c r="B46" s="25"/>
      <c r="C46" s="25"/>
    </row>
    <row r="47" spans="2:3" x14ac:dyDescent="0.35">
      <c r="B47" s="25"/>
      <c r="C47" s="25"/>
    </row>
    <row r="48" spans="2:3" x14ac:dyDescent="0.35">
      <c r="B48" s="25"/>
      <c r="C48" s="25"/>
    </row>
    <row r="49" spans="2:3" x14ac:dyDescent="0.35">
      <c r="B49" s="25"/>
      <c r="C49" s="25"/>
    </row>
    <row r="50" spans="2:3" x14ac:dyDescent="0.35">
      <c r="B50" s="25"/>
      <c r="C50" s="25"/>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749992370372631"/>
  </sheetPr>
  <dimension ref="A1:XFC13"/>
  <sheetViews>
    <sheetView tabSelected="1" workbookViewId="0">
      <selection activeCell="B12" sqref="B12:C12"/>
    </sheetView>
  </sheetViews>
  <sheetFormatPr baseColWidth="10" defaultColWidth="11.453125" defaultRowHeight="14.5" x14ac:dyDescent="0.35"/>
  <cols>
    <col min="1" max="1" width="35.54296875" customWidth="1"/>
    <col min="2" max="2" width="31.81640625" customWidth="1"/>
    <col min="3" max="3" width="63.1796875" customWidth="1"/>
    <col min="4" max="16383" width="0" hidden="1" customWidth="1"/>
    <col min="16384" max="16384" width="0.81640625" hidden="1" customWidth="1"/>
  </cols>
  <sheetData>
    <row r="1" spans="1:3" ht="18.5" x14ac:dyDescent="0.35">
      <c r="A1" s="64" t="s">
        <v>73</v>
      </c>
      <c r="B1" s="64"/>
      <c r="C1" s="64"/>
    </row>
    <row r="2" spans="1:3" x14ac:dyDescent="0.35">
      <c r="A2" s="9" t="s">
        <v>21</v>
      </c>
      <c r="B2" s="44" t="str">
        <f>'GENERALES NOTA 321'!B2:C2</f>
        <v>SINIESTRO 149007775 - APLICATIVO 214709</v>
      </c>
      <c r="C2" s="45"/>
    </row>
    <row r="3" spans="1:3" x14ac:dyDescent="0.35">
      <c r="A3" s="19" t="s">
        <v>5</v>
      </c>
      <c r="B3" s="44" t="str">
        <f>'GENERALES NOTA 322'!B2:C2</f>
        <v>022-2020-0810</v>
      </c>
      <c r="C3" s="45"/>
    </row>
    <row r="4" spans="1:3" s="2" customFormat="1" x14ac:dyDescent="0.35">
      <c r="A4" s="5" t="s">
        <v>6</v>
      </c>
      <c r="B4" s="46" t="str">
        <f>'GENERALES NOTA 322'!B3:C3</f>
        <v>CONTRALORÍA MUNICIPAL DE VILLAVICENCIO</v>
      </c>
      <c r="C4" s="46"/>
    </row>
    <row r="5" spans="1:3" s="2" customFormat="1" x14ac:dyDescent="0.35">
      <c r="A5" s="5" t="s">
        <v>9</v>
      </c>
      <c r="B5" s="44" t="str">
        <f>'IMPUTACIÓN-GENERALES NOTA 324'!B5:C5</f>
        <v>Municipio de Villavicencio-Institución Educativa INEM Luis López Mesa</v>
      </c>
      <c r="C5" s="45"/>
    </row>
    <row r="6" spans="1:3" s="2" customFormat="1" x14ac:dyDescent="0.35">
      <c r="A6" s="5" t="s">
        <v>10</v>
      </c>
      <c r="B6" s="46">
        <f>'GENERALES NOTA 322'!B7:C7</f>
        <v>67526452</v>
      </c>
      <c r="C6" s="46"/>
    </row>
    <row r="7" spans="1:3" s="2" customFormat="1" x14ac:dyDescent="0.35">
      <c r="A7" s="5" t="s">
        <v>11</v>
      </c>
      <c r="B7" s="46" t="str">
        <f>'GENERALES NOTA 322'!B8:C8</f>
        <v>Allianz Seguros S.A. y Mapfre Seguros Generales de Colombia S.A.</v>
      </c>
      <c r="C7" s="46"/>
    </row>
    <row r="8" spans="1:3" x14ac:dyDescent="0.35">
      <c r="A8" s="10" t="s">
        <v>62</v>
      </c>
      <c r="B8" s="52" t="s">
        <v>63</v>
      </c>
      <c r="C8" s="53"/>
    </row>
    <row r="9" spans="1:3" x14ac:dyDescent="0.35">
      <c r="A9" s="10" t="s">
        <v>66</v>
      </c>
      <c r="B9" s="91">
        <v>7516652</v>
      </c>
      <c r="C9" s="91"/>
    </row>
    <row r="10" spans="1:3" x14ac:dyDescent="0.35">
      <c r="A10" s="10" t="s">
        <v>74</v>
      </c>
      <c r="B10" s="91">
        <f>B9*30%</f>
        <v>2254995.6</v>
      </c>
      <c r="C10" s="91"/>
    </row>
    <row r="11" spans="1:3" ht="43.5" x14ac:dyDescent="0.35">
      <c r="A11" s="5" t="s">
        <v>75</v>
      </c>
      <c r="B11" s="46" t="s">
        <v>87</v>
      </c>
      <c r="C11" s="46"/>
    </row>
    <row r="12" spans="1:3" ht="43.5" x14ac:dyDescent="0.35">
      <c r="A12" s="5" t="s">
        <v>76</v>
      </c>
      <c r="B12" s="46" t="s">
        <v>87</v>
      </c>
      <c r="C12" s="46"/>
    </row>
    <row r="13" spans="1:3" x14ac:dyDescent="0.35">
      <c r="A13" s="5" t="s">
        <v>77</v>
      </c>
      <c r="B13" s="8" t="s">
        <v>87</v>
      </c>
      <c r="C13" s="8" t="s">
        <v>146</v>
      </c>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Hoja2!$B$1:$B$2</xm:f>
          </x14:formula1>
          <xm:sqref>B11:C12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10"/>
  <sheetViews>
    <sheetView workbookViewId="0">
      <selection activeCell="C14" sqref="C14"/>
    </sheetView>
  </sheetViews>
  <sheetFormatPr baseColWidth="10" defaultColWidth="11.453125" defaultRowHeight="15" customHeight="1" x14ac:dyDescent="0.35"/>
  <cols>
    <col min="2" max="2" width="34" bestFit="1" customWidth="1"/>
    <col min="3" max="3" width="51.7265625" customWidth="1"/>
    <col min="9" max="9" width="0" hidden="1" customWidth="1"/>
    <col min="14" max="14" width="0" hidden="1" customWidth="1"/>
  </cols>
  <sheetData>
    <row r="1" spans="2:14" ht="15" customHeight="1" thickBot="1" x14ac:dyDescent="0.4"/>
    <row r="2" spans="2:14" ht="15" customHeight="1" thickTop="1" thickBot="1" x14ac:dyDescent="0.4">
      <c r="B2" s="90"/>
      <c r="C2" s="90"/>
      <c r="I2" t="s">
        <v>78</v>
      </c>
      <c r="N2" t="s">
        <v>72</v>
      </c>
    </row>
    <row r="3" spans="2:14" ht="15" customHeight="1" thickTop="1" thickBot="1" x14ac:dyDescent="0.4">
      <c r="B3" s="90" t="s">
        <v>79</v>
      </c>
      <c r="C3" s="90"/>
      <c r="I3" t="s">
        <v>63</v>
      </c>
      <c r="N3" t="s">
        <v>63</v>
      </c>
    </row>
    <row r="4" spans="2:14" ht="15" customHeight="1" thickTop="1" thickBot="1" x14ac:dyDescent="0.4">
      <c r="B4" s="13" t="s">
        <v>80</v>
      </c>
      <c r="C4" s="14"/>
      <c r="I4" t="s">
        <v>81</v>
      </c>
      <c r="N4" t="s">
        <v>65</v>
      </c>
    </row>
    <row r="5" spans="2:14" ht="15" customHeight="1" thickTop="1" thickBot="1" x14ac:dyDescent="0.4">
      <c r="B5" s="13" t="s">
        <v>82</v>
      </c>
      <c r="C5" s="14"/>
    </row>
    <row r="6" spans="2:14" ht="15" customHeight="1" thickTop="1" thickBot="1" x14ac:dyDescent="0.4">
      <c r="B6" s="13" t="s">
        <v>83</v>
      </c>
      <c r="C6" s="14"/>
    </row>
    <row r="7" spans="2:14" ht="44.5" thickTop="1" thickBot="1" x14ac:dyDescent="0.4">
      <c r="B7" s="13" t="s">
        <v>84</v>
      </c>
      <c r="C7" s="15"/>
    </row>
    <row r="8" spans="2:14" ht="30" thickTop="1" thickBot="1" x14ac:dyDescent="0.4">
      <c r="B8" s="13" t="s">
        <v>85</v>
      </c>
      <c r="C8" s="14"/>
    </row>
    <row r="9" spans="2:14" ht="44.5" thickTop="1" thickBot="1" x14ac:dyDescent="0.4">
      <c r="B9" s="13" t="s">
        <v>86</v>
      </c>
      <c r="C9" s="16"/>
    </row>
    <row r="10" spans="2:14" ht="15" customHeight="1" thickTop="1" x14ac:dyDescent="0.35"/>
  </sheetData>
  <mergeCells count="2">
    <mergeCell ref="B2:C2"/>
    <mergeCell ref="B3:C3"/>
  </mergeCells>
  <dataValidations count="2">
    <dataValidation type="textLength" allowBlank="1" showInputMessage="1" showErrorMessage="1" sqref="C9" xr:uid="{00000000-0002-0000-0600-000000000000}">
      <formula1>1</formula1>
      <formula2>500</formula2>
    </dataValidation>
    <dataValidation type="list" allowBlank="1" showInputMessage="1" showErrorMessage="1" sqref="C8" xr:uid="{00000000-0002-0000-0600-000001000000}">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8"/>
  <sheetViews>
    <sheetView topLeftCell="G1" workbookViewId="0">
      <selection activeCell="I7" sqref="I7"/>
    </sheetView>
  </sheetViews>
  <sheetFormatPr baseColWidth="10" defaultColWidth="11.54296875" defaultRowHeight="14.5" x14ac:dyDescent="0.35"/>
  <cols>
    <col min="4" max="4" width="20.1796875" bestFit="1" customWidth="1"/>
    <col min="5" max="5" width="42.81640625" bestFit="1" customWidth="1"/>
  </cols>
  <sheetData>
    <row r="1" spans="1:9" x14ac:dyDescent="0.35">
      <c r="A1" s="7" t="s">
        <v>25</v>
      </c>
      <c r="B1" t="s">
        <v>87</v>
      </c>
      <c r="C1" s="7" t="s">
        <v>29</v>
      </c>
      <c r="D1" s="7" t="s">
        <v>33</v>
      </c>
      <c r="E1" s="3" t="s">
        <v>88</v>
      </c>
      <c r="F1" s="2" t="s">
        <v>65</v>
      </c>
      <c r="G1" s="4">
        <v>0</v>
      </c>
      <c r="H1" t="s">
        <v>89</v>
      </c>
      <c r="I1" t="s">
        <v>90</v>
      </c>
    </row>
    <row r="2" spans="1:9" x14ac:dyDescent="0.35">
      <c r="A2" t="s">
        <v>91</v>
      </c>
      <c r="B2" t="s">
        <v>92</v>
      </c>
      <c r="C2" t="s">
        <v>93</v>
      </c>
      <c r="D2" s="2" t="s">
        <v>94</v>
      </c>
      <c r="E2" s="1" t="s">
        <v>95</v>
      </c>
      <c r="F2" s="2" t="s">
        <v>72</v>
      </c>
      <c r="G2" s="4">
        <v>0.7</v>
      </c>
      <c r="H2" t="s">
        <v>96</v>
      </c>
      <c r="I2" t="s">
        <v>97</v>
      </c>
    </row>
    <row r="3" spans="1:9" x14ac:dyDescent="0.35">
      <c r="A3" t="s">
        <v>98</v>
      </c>
      <c r="C3" t="s">
        <v>99</v>
      </c>
      <c r="D3" s="2" t="s">
        <v>100</v>
      </c>
      <c r="E3" s="1" t="s">
        <v>101</v>
      </c>
      <c r="F3" s="2" t="s">
        <v>63</v>
      </c>
      <c r="G3" s="4">
        <v>0.3</v>
      </c>
      <c r="H3" t="s">
        <v>102</v>
      </c>
      <c r="I3" t="s">
        <v>103</v>
      </c>
    </row>
    <row r="4" spans="1:9" x14ac:dyDescent="0.35">
      <c r="A4" t="s">
        <v>104</v>
      </c>
      <c r="C4" t="s">
        <v>105</v>
      </c>
      <c r="E4" s="1" t="s">
        <v>106</v>
      </c>
      <c r="H4" t="s">
        <v>107</v>
      </c>
      <c r="I4" t="s">
        <v>108</v>
      </c>
    </row>
    <row r="5" spans="1:9" x14ac:dyDescent="0.35">
      <c r="A5" t="s">
        <v>109</v>
      </c>
      <c r="E5" s="1" t="s">
        <v>110</v>
      </c>
      <c r="H5" t="s">
        <v>111</v>
      </c>
      <c r="I5" t="s">
        <v>112</v>
      </c>
    </row>
    <row r="6" spans="1:9" x14ac:dyDescent="0.35">
      <c r="E6" s="1" t="s">
        <v>113</v>
      </c>
      <c r="I6" t="s">
        <v>114</v>
      </c>
    </row>
    <row r="7" spans="1:9" x14ac:dyDescent="0.35">
      <c r="E7" s="1" t="s">
        <v>115</v>
      </c>
    </row>
    <row r="8" spans="1:9" x14ac:dyDescent="0.35">
      <c r="E8" s="1" t="s">
        <v>116</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FFEF15-7C79-4BE7-BA63-3766F4BEB7DE}">
  <ds:schemaRefs>
    <ds:schemaRef ds:uri="http://purl.org/dc/elements/1.1/"/>
    <ds:schemaRef ds:uri="http://purl.org/dc/terms/"/>
    <ds:schemaRef ds:uri="http://purl.org/dc/dcmitype/"/>
    <ds:schemaRef ds:uri="e7d3d6e7-89cb-4750-b948-5e984f176bb6"/>
    <ds:schemaRef ds:uri="4382931b-6036-484b-ad41-6810b26eb986"/>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IMPUTACIÓN-GENERALES NOTA 324</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2025-02-13T22:12:17Z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