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81143518-827D-4D68-AB6B-84CD8313BDB1}"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B8" i="11"/>
  <c r="B7" i="12"/>
  <c r="B7" i="11"/>
  <c r="B6" i="12"/>
  <c r="B5" i="12"/>
  <c r="B4" i="12"/>
  <c r="B3" i="12"/>
  <c r="B3" i="9"/>
  <c r="B2" i="12"/>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10" i="9" l="1"/>
  <c r="B9" i="11"/>
  <c r="B8" i="12"/>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<sst xmlns="http://schemas.openxmlformats.org/spreadsheetml/2006/main" count="315" uniqueCount="219">
  <si>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</si>
  <si>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</si>
  <si>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</si>
  <si>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</si>
  <si>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</si>
  <si>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</si>
  <si>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</si>
  <si>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</si>
  <si>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</si>
  <si>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</si>
  <si>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</si>
  <si>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</si>
  <si>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</si>
  <si>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</si>
  <si>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</si>
  <si>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</si>
  <si>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</si>
  <si>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</si>
  <si>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</si>
  <si>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</si>
  <si>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</si>
  <si>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</si>
  <si>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</si>
  <si>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</si>
  <si>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</si>
  <si>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</si>
  <si>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</si>
  <si>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</si>
  <si>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</si>
  <si>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</si>
  <si>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</si>
  <si>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</si>
  <si>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</si>
  <si>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</si>
  <si>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</si>
  <si>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</si>
  <si>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</si>
  <si>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</si>
  <si>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</si>
  <si>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</si>
  <si>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</si>
  <si>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</si>
  <si>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</si>
  <si>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</si>
  <si>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</si>
  <si>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</si>
  <si>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</si>
  <si>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</si>
  <si>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</si>
  <si>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</si>
  <si>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</si>
  <si>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</si>
  <si>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</si>
  <si>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</si>
  <si>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</si>
  <si>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</si>
  <si>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</si>
  <si>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</si>
  <si>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</si>
  <si>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</si>
  <si>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</si>
  <si>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</si>
  <si>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</si>
  <si>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</si>
  <si>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</si>
  <si>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</si>
  <si>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</si>
  <si>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</si>
  <si>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</si>
  <si>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</si>
  <si>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</si>
  <si>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</si>
  <si>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</si>
  <si>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</si>
  <si>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</si>
  <si>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</si>
  <si>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</si>
  <si>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</si>
  <si>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</si>
  <si>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</si>
  <si>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</si>
  <si>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</si>
  <si>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</si>
  <si>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</si>
  <si>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</si>
  <si>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</si>
  <si>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</si>
  <si>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</si>
  <si>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</si>
  <si>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</si>
  <si>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</si>
  <si>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</si>
  <si>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</si>
  <si>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</si>
  <si>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</si>
  <si>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</si>
  <si>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</si>
  <si>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</si>
  <si>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</si>
  <si>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</si>
  <si>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</si>
  <si>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</si>
  <si>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</si>
  <si>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</si>
  <si>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</si>
  <si>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</si>
  <si>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</si>
  <si>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</si>
  <si>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</si>
  <si>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</si>
  <si>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</si>
  <si>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</si>
  <si>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</si>
  <si>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</si>
  <si>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</si>
  <si>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</si>
  <si>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</si>
  <si>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</si>
  <si>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</si>
  <si>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</si>
  <si>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</si>
  <si>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</si>
  <si>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</si>
  <si>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</si>
  <si>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</si>
  <si>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</si>
  <si>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</si>
  <si>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</si>
  <si>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</si>
  <si>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</si>
  <si>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</si>
  <si>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</si>
  <si>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</si>
  <si>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</si>
  <si>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</si>
  <si>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</si>
  <si>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</si>
  <si>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</si>
  <si>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</si>
  <si>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</si>
  <si>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</si>
  <si>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</si>
  <si>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</si>
  <si>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</si>
  <si>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</si>
  <si>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</si>
  <si>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</si>
  <si>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</si>
  <si>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</si>
  <si>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</si>
  <si>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</si>
  <si>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</si>
  <si>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</si>
  <si>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</si>
  <si>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</si>
  <si>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</si>
  <si>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</si>
  <si>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</si>
  <si>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</si>
  <si>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</si>
  <si>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</si>
  <si>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</si>
  <si>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</si>
  <si>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</si>
  <si>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</si>
  <si>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</si>
  <si>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</si>
  <si>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</si>
  <si>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</si>
  <si>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</si>
  <si>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</si>
  <si>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</si>
  <si>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</si>
  <si>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</si>
  <si>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</si>
  <si>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</si>
  <si>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</si>
  <si>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</si>
  <si>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</si>
  <si>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</si>
  <si>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</si>
  <si>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</si>
  <si>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</si>
  <si>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</si>
  <si>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</si>
  <si>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</si>
  <si>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</si>
  <si>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</si>
  <si>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</si>
  <si>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</si>
  <si>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</si>
  <si>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</si>
  <si>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</si>
  <si>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</si>
  <si>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</si>
  <si>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SIN INFORMACIÓN</t>
  </si>
  <si>
    <t>2024185968- EXPEDIENTE 2024-27021</t>
  </si>
  <si>
    <t>SUPERINTENDENCIA FINANCIERA DE COLOMBIA</t>
  </si>
  <si>
    <t>ALLIANZ SEGUROS S.A.</t>
  </si>
  <si>
    <t>LISSETH PAOLA CASTAÑEDA VEGA</t>
  </si>
  <si>
    <t>0-23331728</t>
  </si>
  <si>
    <t>LKT206</t>
  </si>
  <si>
    <t>lissethcasvega@hotmail.com</t>
  </si>
  <si>
    <t>1 LESIONADA</t>
  </si>
  <si>
    <t>31 AÑOS</t>
  </si>
  <si>
    <t xml:space="preserve">EL 25 DE ENERO DE 2024 OCURRE CHOQUE ENTRE LOS VEHÍCULOS DE PLACA: CWA-365, WG0-775, JUZ-253 Y EL VEHÍCULO DE PLACA LKT 206. ESTE ÚLTIMO CONDUCIDO POR FABIO ARANGO CHAVARRIA Y, DE PROPIEDAD DE LISSETH CASTAÑEDA VEGA, QUIEN TAMBIÉN SE ENCONTRABA EN EL VEHÍCULO EN CALIDAD DE OCUPANTE. LA HIPÓTESIS REGISTRADA EN EL IPAT ES LA 121 (NO MANTENER DISTANCIA DE SEGURIDAD), ATRIBUIDA A LOS 3 VEHÍCULOS INICIALES. LA SEÑORA LISSETH CASTAÑEDA PRESENTA FRACTURA DE CADERA, TRAUMAS Y LACERACIONES EN DIFERENTES PARTES DEL CUERPO Y EL VEHÍCULO LKT 206 PRESENTÓ DAÑOS EN TODA LA ESTRUCTURA. LISSETH CASTAÑEDA RECLAMA EL 5 JUNIO 2024 A LA COMPAÑÍA EN VIRTUD DE LA PÓLIZA NO. 023331728, CON EL FIN DE OBTENER UN VEHÍCULO DE REMPLAZO, COBERTURA POR PERDIDA TOTAL DEL VEHÍCULO Y PAGO DEL MONTO ASEGURADO POR LESIONES SUFRIDAS EN ACCIDENTE DE TRÁNSITO. SIN EMBARGO, ESTA RECLAMACIÓN FUE OBJETADA PARA EL AMPARO DE LESIONES SUFRIDAS EN ACCIDENTE DE TRÁNSITO, AL NO EXISTIR DESMEMBRACIÓN PRODUCTO DEL CHOQUE. SITUACIÓN CONFIRMADA EN RECONSIDERACIÓN REALIZADA A LA COMPAÑÍA. </t>
  </si>
  <si>
    <t>3186932462-3175873266</t>
  </si>
  <si>
    <t>CALLE 35A 66A 93, MEDELLIN y CALLE 40 7H-24, B. LA ESPERANZA, RIOHACHA</t>
  </si>
  <si>
    <t xml:space="preserve"> Desde las 00:00 horas del 17/10/2023 hasta las 24:00 horas del 16/10/2024.</t>
  </si>
  <si>
    <t>135762940 - Apl. 214715</t>
  </si>
  <si>
    <t>DAÑOS + LESIONES DE ASEGURADO</t>
  </si>
  <si>
    <t>Valor asegurado amparo muerte o lesiones en accidente de tránsito (del asegurado)</t>
  </si>
  <si>
    <t>Valor asegurado amparo pérdida parcial por daño de mayor cuantía</t>
  </si>
  <si>
    <t>La contingencia se califica como EVENTUAL, toda vez que, dependerá del debate probatorio acreditar que la compañía cumplió con su deber de información con la asegurada para el amparo de lesiones o muerte en accidente de tránsito.
Frente al amparo de Pérdida parcial por Daños de mayor cuantía y vehículo de reemplazo:
Sea lo primero indicar que, la Póliza de Seguro Automóviles Individual Livianos Particulares No. 023331728 tomada por la señora LISSETH PAOLA CASTAÑEDA VEGA para asegurar el vehículo de placa LKT 206, fue afectada por el amparo de pérdida parcial por daños de mayor cuantía como resultado del siniestro del 25 de enero de 2024, en el que aconteció accidente de tránsito. Lo anterior trajo como consecuencia la solicitud de los documentos correspondientes para el pago del valor asegurado para el amparo descrito, así como para realizar la entrega de un vehículo de reemplazo, de ser requerido; documentos necesarios para la demostración del traspaso del vehículo a la compañía o la cancelación de la matrícula. Sin embargo, la asegurada ha sido renuente a facilitar a la compañía dicha documentación. Lo que se traduce en que, la asegurada no ha cumplido con su obligación generando una mora creditoria, pues la compañía siempre ha estado en disposición de cumplir. De modo que, la inconformidad por la ausencia de pago para el amparo de Pérdida parcial por daños de mayor cuantía y del amparo de vehículo de reemplazo, no puede considerarse como un incumplimiento de las obligaciones adquiridas por Allianz Seguros S.A., cuando quien ha incumplido y ha sido renuente a continuar con el trámite es la misma asegurada.
Frente al amparo de lesiones o muerte en accidente de tránsito:
Ahora bien, en este proceso también se discute el pago del valor asegurado para el amparo de lesiones o muerte en accidente de tránsito, mismo que no se configura al existir ausencia de desmembramiento, muerte o incapacidad de la asegurada dentro de los 180 días siguientes a la ocurrencia del siniestro. No obstante, la asegurada pretende su afectación por considerar que nunca le fue informado que el amparo estaba atado a ciertas condiciones. En este punto, debe advertirse que en los archivos de la compañía no reposa comprobante de entrega de la póliza y de su condicionado general, o de la información de lo relativo a las condiciones del seguro por parte de la compañía a la asegurada, lo que incurriría en el convencimiento de la señora LISSETH PAOLA CASTAÑEDA VEGA por creer que estaba tomando una póliza que ampara cualquier tipo de lesiones del asegurado producto de un accidente de tránsito. Lo anterior, incide de manera directa en la evaluación del riesgo, pues, la ausencia de prueba del cumplimiento del deber de información, podría conllevar a que la delegatura reconfigure la cobertura de la póliza y la intereprete a favor del consumidor, lo expuesto con base en la providencia emitida por el Tribunal Superior de Bucaramanga, Sala civil, sentencia del 19 de junio de 2023, expediente 2020-00045. De manera que, dependerá del debate probatorio acreditar que la compañía realizó el cumplimiento de su deber de información, a efectos de que se haga efectiva la imposibilidad de pago para el amparo de lesiones o muerte en accidente de tránsito, por no haberse realizado el riesgo en las condiciones en las que estaba descrito. 
Lo anterior, sin perjuicio del carácter contingente del proceso.</t>
  </si>
  <si>
    <t>Intereses de mora</t>
  </si>
  <si>
    <t>De acuerdo con los datos proporcionados se procede a realizar la liquidación objetivada de las pretensiones. Se tiene en cuenta el valor asegurado para los dos amparos, más los intereses de mora causados desde el mes siguiente a la fecha de la reclamación (05 de julio de 2024). Para un total de $111.731.137, el cual se desglosa así:
1.	Amparo Pérdida parcial daños de mayor cuantía- Póliza de Seguro Automóviles Individual Livianos Particulares No. 023331728
Valor asegurado: La suma de $ 49.300.000 
Intereses de mora: Los intereses se liquidaron a partir del 5 de julio de 2024 (un mes después de la fecha de reclamación) y hasta la presentación de este informe (24 de febrero de 2025), causando la suma de:  $6.171.753
2.	Amparo lesiones o muerte en accidente de tránsito- Póliza de Seguro Automóviles Individual Livianos Particulares No. 023331728
Valor asegurado: La suma de $ 50.000.000
Intereses de mora: Los intereses se liquidaron a partir del 5 de julio de 2024 (un mes después de la fecha de reclamación) y hasta la presentación de este informe (24 de febrero de 2025), causando la suma de:  $6.259.384
3. Esta póliza no contempla deducibles para ninguno de los dos amparos.</t>
  </si>
  <si>
    <t>INEXISTENCIA DE OBLIGACIÓN DE INDEMNIZAR POR LA NO REALIZACIÓN DEL RIESGO ASEGURADO EN EL AMPARO DE LESIONES O MUERTE EN ACCIDENTE DE TRÁNSITO.
INEXISTENCIA DE RESPONSABILIDAD DE ALLIANZ SEGUROS S.A. ANTE EL CUMPLIMIENTO EN SUS DEBERES DE DILIGENCIA EN EL PROCESO DE INDEMNIZACIÓN RESPECTO DEL AMPARO DE DAÑOS DE MAYOR CUANTÍA. 
MORA CREDITORIA: LA ASEGURADA NO REALIZÓ EL TRASPASO A ALLIANZ SEGUROS S.A. O LA CANCELACIÓN DE LA MATRÍCULA DEL VEHÍCULO, SIENDO RENUENTE A CUMPLIR CON LA CONDICIÓN PARA RECIBIR LA INDEMNIZACIÓN. 
EXCEPCIÓN DE CONTRATO NO CUMPLIDO – ARTÍCULO 1609 DEL CÓDIGO CIVIL. 
INEXISTENCIA DE OBLIGACIÓN INDEMNIZATORIA EN CUANTO AL AMPARO DE VEHÍCULO DE REEMPLAZO DEBIDO A LA AUSENCIA DE RECLAMO O ACERCAMIENTO POR PARTE DE LA ASEGURADA. 
RIESGOS EXPRESAMENTE EXCLUIDOS EN LA PÓLIZA DE SEGURO DE AUTOMOVILES INDIVIDUAL LIVIANOS PARTICULARES No. 023331728 / 0
CARÁCTER MERAMENTE INDEMNIZATORIO QUE REVISTEN LOS CONTRATOS DE SEGUROS.
ENRIQUECIMIENTO SIN JUSTA CAUSA.
EN CUALQUIER CASO, DE NINGUNA FORMA SE PODRÁ EXCEDER EL LÍMITE DEL VALOR ASEGURADO.
PRESCRIPCIÓN EXTINTIVA DE LA ACCIÓN DERIVADA DEL CONTRATO DE SEGURO
PRESCRIPCIÓN EXTINTIVA DE LA ACCIÓN DE PROTECCIÓN AL CONSUMIDOR: APLICACIÓN DEL ARTÍCULO 58 NUMERAL 3 DE LA LEY 1480 DE 2011 
DISPONIBILIDAD DEL VALOR ASEGURADO</t>
  </si>
  <si>
    <t>SUJECIÓN A LAS CONDICIONES PARTICULARES Y GENERALES DE LA PÓLIZA.</t>
  </si>
  <si>
    <t>GENÉRICA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</si>
</sst>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7" borderId="1" xfId="0" applyFont="1" applyFill="1" applyBorder="1" applyAlignment="1">
      <alignment horizontal="justify" vertical="top"/>
    </xf>
    <xf numFmtId="0" fontId="9" fillId="2" borderId="6" xfId="0" applyFont="1" applyFill="1" applyBorder="1" applyAlignment="1">
      <alignment horizontal="center" vertical="top"/>
    </xf>
    <xf numFmtId="0" fontId="6" fillId="0" borderId="1" xfId="0" applyFont="1" applyBorder="1" applyAlignment="1">
      <alignment horizontal="justify" vertical="top"/>
    </xf>
    <xf numFmtId="0" fontId="6" fillId="0" borderId="1" xfId="0" applyFont="1"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2" fillId="7" borderId="1" xfId="0" applyFont="1" applyFill="1" applyBorder="1" applyAlignment="1">
      <alignment horizontal="justify" vertical="top" wrapText="1"/>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6" fillId="7" borderId="1" xfId="0" applyFont="1" applyFill="1" applyBorder="1" applyAlignment="1">
      <alignment horizontal="justify" vertical="top" wrapText="1"/>
    </xf>
    <xf numFmtId="14" fontId="6" fillId="7" borderId="1" xfId="0" applyNumberFormat="1" applyFont="1" applyFill="1" applyBorder="1" applyAlignment="1">
      <alignment horizontal="justify" vertical="top" wrapText="1"/>
    </xf>
    <xf numFmtId="0" fontId="7" fillId="0" borderId="1" xfId="3" applyBorder="1" applyAlignment="1">
      <alignment horizontal="justify" vertical="top" wrapText="1"/>
    </xf>
    <xf numFmtId="0" fontId="8" fillId="0" borderId="1" xfId="0" applyFon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ssethcasvega@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0" zoomScale="80" zoomScaleNormal="80" workbookViewId="0">
      <selection activeCell="B37" sqref="B3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159</v>
      </c>
      <c r="B2" s="61" t="s">
        <v>196</v>
      </c>
      <c r="C2" s="62"/>
    </row>
    <row r="3" spans="1:3" x14ac:dyDescent="0.25">
      <c r="A3" s="5" t="s">
        <v>126</v>
      </c>
      <c r="B3" s="57" t="s">
        <v>197</v>
      </c>
      <c r="C3" s="58"/>
    </row>
    <row r="4" spans="1:3" x14ac:dyDescent="0.25">
      <c r="A4" s="5" t="s">
        <v>138</v>
      </c>
      <c r="B4" s="57" t="s">
        <v>198</v>
      </c>
      <c r="C4" s="58"/>
    </row>
    <row r="5" spans="1:3" ht="31.5" customHeight="1" x14ac:dyDescent="0.25">
      <c r="A5" s="5" t="s">
        <v>139</v>
      </c>
      <c r="B5" s="57" t="s">
        <v>199</v>
      </c>
      <c r="C5" s="58"/>
    </row>
    <row r="6" spans="1:3" x14ac:dyDescent="0.25">
      <c r="A6" s="5" t="s">
        <v>140</v>
      </c>
      <c r="B6" s="55" t="s">
        <v>104</v>
      </c>
      <c r="C6" s="55"/>
    </row>
    <row r="7" spans="1:3" x14ac:dyDescent="0.25">
      <c r="A7" s="25" t="s">
        <v>141</v>
      </c>
      <c r="B7" s="57" t="s">
        <v>112</v>
      </c>
      <c r="C7" s="58"/>
    </row>
    <row r="8" spans="1:3" ht="23.1" customHeight="1" x14ac:dyDescent="0.25">
      <c r="A8" s="26" t="s">
        <v>142</v>
      </c>
      <c r="B8" s="55" t="s">
        <v>210</v>
      </c>
      <c r="C8" s="55"/>
    </row>
    <row r="9" spans="1:3" x14ac:dyDescent="0.25">
      <c r="A9" s="26" t="s">
        <v>143</v>
      </c>
      <c r="B9" s="53">
        <v>1118840896</v>
      </c>
      <c r="C9" s="53"/>
    </row>
    <row r="10" spans="1:3" x14ac:dyDescent="0.25">
      <c r="A10" s="26" t="s">
        <v>144</v>
      </c>
      <c r="B10" s="56" t="s">
        <v>207</v>
      </c>
      <c r="C10" s="56"/>
    </row>
    <row r="11" spans="1:3" ht="30" customHeight="1" x14ac:dyDescent="0.25">
      <c r="A11" s="27" t="s">
        <v>145</v>
      </c>
      <c r="B11" s="56" t="s">
        <v>206</v>
      </c>
      <c r="C11" s="56"/>
    </row>
    <row r="12" spans="1:3" ht="30" customHeight="1" x14ac:dyDescent="0.25">
      <c r="A12" s="5" t="s">
        <v>146</v>
      </c>
      <c r="B12" s="70" t="s">
        <v>202</v>
      </c>
      <c r="C12" s="71"/>
    </row>
    <row r="13" spans="1:3" x14ac:dyDescent="0.25">
      <c r="A13" s="5" t="s">
        <v>147</v>
      </c>
      <c r="B13" s="55" t="s">
        <v>195</v>
      </c>
      <c r="C13" s="55"/>
    </row>
    <row r="14" spans="1:3" x14ac:dyDescent="0.25">
      <c r="A14" s="5" t="s">
        <v>148</v>
      </c>
      <c r="B14" s="64">
        <v>33675</v>
      </c>
      <c r="C14" s="55"/>
    </row>
    <row r="15" spans="1:3" x14ac:dyDescent="0.25">
      <c r="A15" s="5" t="s">
        <v>149</v>
      </c>
      <c r="B15" s="55" t="s">
        <v>204</v>
      </c>
      <c r="C15" s="55"/>
    </row>
    <row r="16" spans="1:3" x14ac:dyDescent="0.25">
      <c r="A16" s="5" t="s">
        <v>150</v>
      </c>
      <c r="B16" s="55" t="s">
        <v>124</v>
      </c>
      <c r="C16" s="55"/>
    </row>
    <row r="17" spans="1:3" ht="15" customHeight="1" x14ac:dyDescent="0.25">
      <c r="A17" s="5" t="s">
        <v>151</v>
      </c>
      <c r="B17" s="56" t="s">
        <v>85</v>
      </c>
      <c r="C17" s="56"/>
    </row>
    <row r="18" spans="1:3" x14ac:dyDescent="0.25">
      <c r="A18" s="5" t="s">
        <v>152</v>
      </c>
      <c r="B18" s="56" t="s">
        <v>195</v>
      </c>
      <c r="C18" s="56"/>
    </row>
    <row r="19" spans="1:3" ht="18.75" customHeight="1" x14ac:dyDescent="0.25">
      <c r="A19" s="5" t="s">
        <v>153</v>
      </c>
      <c r="B19" s="59" t="s">
        <v>195</v>
      </c>
      <c r="C19" s="60"/>
    </row>
    <row r="20" spans="1:3" x14ac:dyDescent="0.25">
      <c r="A20" s="5" t="s">
        <v>154</v>
      </c>
      <c r="B20" s="55" t="s">
        <v>203</v>
      </c>
      <c r="C20" s="55"/>
    </row>
    <row r="21" spans="1:3" ht="17.25" customHeight="1" x14ac:dyDescent="0.25">
      <c r="A21" s="5" t="s">
        <v>155</v>
      </c>
      <c r="B21" s="56" t="s">
        <v>93</v>
      </c>
      <c r="C21" s="56"/>
    </row>
    <row r="22" spans="1:3" x14ac:dyDescent="0.25">
      <c r="A22" s="26" t="s">
        <v>156</v>
      </c>
      <c r="B22" s="69">
        <v>45316</v>
      </c>
      <c r="C22" s="68"/>
    </row>
    <row r="23" spans="1:3" x14ac:dyDescent="0.25">
      <c r="A23" s="26" t="s">
        <v>157</v>
      </c>
      <c r="B23" s="69">
        <v>45586</v>
      </c>
      <c r="C23" s="69"/>
    </row>
    <row r="24" spans="1:3" x14ac:dyDescent="0.25">
      <c r="A24" s="26" t="s">
        <v>158</v>
      </c>
      <c r="B24" s="69">
        <v>45628</v>
      </c>
      <c r="C24" s="69"/>
    </row>
    <row r="25" spans="1:3" x14ac:dyDescent="0.25">
      <c r="A25" s="63" t="s">
        <v>120</v>
      </c>
      <c r="B25" s="68" t="s">
        <v>205</v>
      </c>
      <c r="C25" s="53"/>
    </row>
    <row r="26" spans="1:3" x14ac:dyDescent="0.25">
      <c r="A26" s="63"/>
      <c r="B26" s="53"/>
      <c r="C26" s="53"/>
    </row>
    <row r="27" spans="1:3" ht="100.5" customHeight="1" x14ac:dyDescent="0.25">
      <c r="A27" s="63"/>
      <c r="B27" s="53"/>
      <c r="C27" s="53"/>
    </row>
    <row r="28" spans="1:3" x14ac:dyDescent="0.25">
      <c r="A28" s="26" t="s">
        <v>160</v>
      </c>
      <c r="B28" s="53" t="s">
        <v>199</v>
      </c>
      <c r="C28" s="53"/>
    </row>
    <row r="29" spans="1:3" x14ac:dyDescent="0.25">
      <c r="A29" s="26" t="s">
        <v>161</v>
      </c>
      <c r="B29" s="53">
        <v>1118840896</v>
      </c>
      <c r="C29" s="53"/>
    </row>
    <row r="30" spans="1:3" x14ac:dyDescent="0.25">
      <c r="A30" s="26" t="s">
        <v>162</v>
      </c>
      <c r="B30" s="53" t="s">
        <v>201</v>
      </c>
      <c r="C30" s="53"/>
    </row>
    <row r="31" spans="1:3" x14ac:dyDescent="0.25">
      <c r="A31" s="26" t="s">
        <v>163</v>
      </c>
      <c r="B31" s="65" t="s">
        <v>200</v>
      </c>
      <c r="C31" s="65"/>
    </row>
    <row r="32" spans="1:3" x14ac:dyDescent="0.25">
      <c r="A32" s="26" t="s">
        <v>164</v>
      </c>
      <c r="B32" s="66">
        <v>45686</v>
      </c>
      <c r="C32" s="67"/>
    </row>
    <row r="33" spans="1:3" x14ac:dyDescent="0.25">
      <c r="A33" s="5" t="s">
        <v>165</v>
      </c>
      <c r="B33" s="64">
        <v>45679</v>
      </c>
      <c r="C33" s="64"/>
    </row>
    <row r="34" spans="1:3" ht="45" x14ac:dyDescent="0.25">
      <c r="A34" s="5" t="s">
        <v>166</v>
      </c>
      <c r="B34" s="64">
        <v>45707</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6E28654F-C256-4EF2-A07C-1476F0E011B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2" t="s">
        <v>10</v>
      </c>
      <c r="B1" s="92"/>
      <c r="C1" s="92"/>
    </row>
    <row r="2" spans="1:3" ht="15.75" customHeight="1" x14ac:dyDescent="0.25">
      <c r="A2" s="20" t="s">
        <v>11</v>
      </c>
      <c r="B2" s="96" t="s">
        <v>209</v>
      </c>
      <c r="C2" s="97"/>
    </row>
    <row r="3" spans="1:3" s="2" customFormat="1" x14ac:dyDescent="0.25">
      <c r="A3" s="5" t="s">
        <v>1</v>
      </c>
      <c r="B3" s="78" t="str">
        <f>'AUTOS  NOTA 322'!B2:C2</f>
        <v>2024185968- EXPEDIENTE 2024-27021</v>
      </c>
      <c r="C3" s="78"/>
    </row>
    <row r="4" spans="1:3" s="2" customFormat="1" x14ac:dyDescent="0.25">
      <c r="A4" s="5" t="s">
        <v>2</v>
      </c>
      <c r="B4" s="78" t="str">
        <f>'AUTOS  NOTA 322'!B3:C3</f>
        <v>SUPERINTENDENCIA FINANCIERA DE COLOMBIA</v>
      </c>
      <c r="C4" s="78"/>
    </row>
    <row r="5" spans="1:3" s="2" customFormat="1" x14ac:dyDescent="0.25">
      <c r="A5" s="5" t="s">
        <v>3</v>
      </c>
      <c r="B5" s="78" t="str">
        <f>'AUTOS  NOTA 322'!B4:C4</f>
        <v>ALLIANZ SEGUROS S.A.</v>
      </c>
      <c r="C5" s="78"/>
    </row>
    <row r="6" spans="1:3" s="2" customFormat="1" x14ac:dyDescent="0.25">
      <c r="A6" s="5" t="s">
        <v>4</v>
      </c>
      <c r="B6" s="78" t="str">
        <f>'AUTOS  NOTA 322'!B5:C5</f>
        <v>LISSETH PAOLA CASTAÑEDA VEGA</v>
      </c>
      <c r="C6" s="78"/>
    </row>
    <row r="7" spans="1:3" s="2" customFormat="1" x14ac:dyDescent="0.25">
      <c r="A7" s="5" t="s">
        <v>5</v>
      </c>
      <c r="B7" s="78" t="str">
        <f>'AUTOS  NOTA 322'!B6:C6</f>
        <v>DEMANDA DIRECTA</v>
      </c>
      <c r="C7" s="78"/>
    </row>
    <row r="8" spans="1:3" s="2" customFormat="1" x14ac:dyDescent="0.25">
      <c r="A8" s="29" t="s">
        <v>101</v>
      </c>
      <c r="B8" s="78" t="str">
        <f>'AUTOS  NOTA 322'!B7:C8</f>
        <v>DAÑOS + LESIONES DE ASEGURADO</v>
      </c>
      <c r="C8" s="78"/>
    </row>
    <row r="9" spans="1:3" x14ac:dyDescent="0.25">
      <c r="A9" s="20" t="s">
        <v>12</v>
      </c>
      <c r="B9" s="78">
        <v>23331728</v>
      </c>
      <c r="C9" s="78"/>
    </row>
    <row r="10" spans="1:3" x14ac:dyDescent="0.25">
      <c r="A10" s="20" t="s">
        <v>9</v>
      </c>
      <c r="B10" s="78" t="s">
        <v>112</v>
      </c>
      <c r="C10" s="78"/>
    </row>
    <row r="11" spans="1:3" x14ac:dyDescent="0.25">
      <c r="A11" s="20" t="s">
        <v>13</v>
      </c>
      <c r="B11" s="74">
        <v>49300000</v>
      </c>
      <c r="C11" s="75"/>
    </row>
    <row r="12" spans="1:3" x14ac:dyDescent="0.25">
      <c r="A12" s="20" t="s">
        <v>115</v>
      </c>
      <c r="B12" s="74">
        <v>0</v>
      </c>
      <c r="C12" s="75"/>
    </row>
    <row r="13" spans="1:3" x14ac:dyDescent="0.25">
      <c r="A13" s="20" t="s">
        <v>14</v>
      </c>
      <c r="B13" s="93" t="s">
        <v>76</v>
      </c>
      <c r="C13" s="94"/>
    </row>
    <row r="14" spans="1:3" x14ac:dyDescent="0.25">
      <c r="A14" s="20" t="s">
        <v>15</v>
      </c>
      <c r="B14" s="95" t="s">
        <v>208</v>
      </c>
      <c r="C14" s="78"/>
    </row>
    <row r="15" spans="1:3" x14ac:dyDescent="0.25">
      <c r="A15" s="20" t="s">
        <v>16</v>
      </c>
      <c r="B15" s="78"/>
      <c r="C15" s="78"/>
    </row>
    <row r="16" spans="1:3" x14ac:dyDescent="0.25">
      <c r="A16" s="20" t="s">
        <v>18</v>
      </c>
      <c r="B16" s="78"/>
      <c r="C16" s="78"/>
    </row>
    <row r="17" spans="1:3" x14ac:dyDescent="0.25">
      <c r="A17" s="79" t="s">
        <v>19</v>
      </c>
      <c r="B17" s="78"/>
      <c r="C17" s="78"/>
    </row>
    <row r="18" spans="1:3" x14ac:dyDescent="0.25">
      <c r="A18" s="80"/>
      <c r="B18" s="10" t="s">
        <v>21</v>
      </c>
      <c r="C18" s="10" t="s">
        <v>22</v>
      </c>
    </row>
    <row r="19" spans="1:3" x14ac:dyDescent="0.25">
      <c r="A19" s="80"/>
      <c r="B19" s="6" t="s">
        <v>118</v>
      </c>
      <c r="C19" s="6"/>
    </row>
    <row r="20" spans="1:3" x14ac:dyDescent="0.25">
      <c r="A20" s="80"/>
      <c r="B20" s="6"/>
      <c r="C20" s="6"/>
    </row>
    <row r="21" spans="1:3" x14ac:dyDescent="0.25">
      <c r="A21" s="81"/>
      <c r="B21" s="6"/>
      <c r="C21" s="6"/>
    </row>
    <row r="22" spans="1:3" x14ac:dyDescent="0.25">
      <c r="A22" s="20" t="s">
        <v>23</v>
      </c>
      <c r="B22" s="78"/>
      <c r="C22" s="78"/>
    </row>
    <row r="23" spans="1:3" x14ac:dyDescent="0.25">
      <c r="A23" s="20" t="s">
        <v>24</v>
      </c>
      <c r="B23" s="82"/>
      <c r="C23" s="83"/>
    </row>
    <row r="24" spans="1:3" x14ac:dyDescent="0.25">
      <c r="A24" s="20" t="s">
        <v>25</v>
      </c>
      <c r="B24" s="78" t="s">
        <v>84</v>
      </c>
      <c r="C24" s="78"/>
    </row>
    <row r="25" spans="1:3" x14ac:dyDescent="0.25">
      <c r="A25" s="20" t="s">
        <v>26</v>
      </c>
      <c r="B25" s="78"/>
      <c r="C25" s="78"/>
    </row>
    <row r="26" spans="1:3" x14ac:dyDescent="0.25">
      <c r="A26" s="20" t="s">
        <v>28</v>
      </c>
      <c r="B26" s="78"/>
      <c r="C26" s="78"/>
    </row>
    <row r="27" spans="1:3" x14ac:dyDescent="0.25">
      <c r="A27" s="19" t="s">
        <v>29</v>
      </c>
      <c r="B27" s="78"/>
      <c r="C27" s="78"/>
    </row>
    <row r="28" spans="1:3" x14ac:dyDescent="0.25">
      <c r="A28" s="84" t="s">
        <v>30</v>
      </c>
      <c r="B28" s="84"/>
      <c r="C28" s="84"/>
    </row>
    <row r="29" spans="1:3" x14ac:dyDescent="0.25">
      <c r="A29" s="76" t="s">
        <v>31</v>
      </c>
      <c r="B29" s="77"/>
      <c r="C29" s="11"/>
    </row>
    <row r="30" spans="1:3" x14ac:dyDescent="0.25">
      <c r="A30" s="76" t="s">
        <v>32</v>
      </c>
      <c r="B30" s="77"/>
      <c r="C30" s="11"/>
    </row>
    <row r="31" spans="1:3" x14ac:dyDescent="0.25">
      <c r="A31" s="76" t="s">
        <v>33</v>
      </c>
      <c r="B31" s="77"/>
      <c r="C31" s="12"/>
    </row>
    <row r="32" spans="1:3" x14ac:dyDescent="0.25">
      <c r="A32" s="76" t="s">
        <v>34</v>
      </c>
      <c r="B32" s="77"/>
      <c r="C32" s="11"/>
    </row>
    <row r="33" spans="1:3" x14ac:dyDescent="0.25">
      <c r="A33" s="76" t="s">
        <v>35</v>
      </c>
      <c r="B33" s="77"/>
      <c r="C33" s="11"/>
    </row>
    <row r="34" spans="1:3" x14ac:dyDescent="0.25">
      <c r="A34" s="76" t="s">
        <v>36</v>
      </c>
      <c r="B34" s="77"/>
      <c r="C34" s="13"/>
    </row>
    <row r="35" spans="1:3" x14ac:dyDescent="0.25">
      <c r="A35" s="72" t="s">
        <v>37</v>
      </c>
      <c r="B35" s="73"/>
      <c r="C35" s="14"/>
    </row>
    <row r="36" spans="1:3" x14ac:dyDescent="0.25">
      <c r="A36" s="72" t="s">
        <v>38</v>
      </c>
      <c r="B36" s="73"/>
      <c r="C36" s="15"/>
    </row>
    <row r="37" spans="1:3" x14ac:dyDescent="0.25">
      <c r="A37" s="85" t="s">
        <v>39</v>
      </c>
      <c r="B37" s="86"/>
      <c r="C37" s="15"/>
    </row>
    <row r="38" spans="1:3" x14ac:dyDescent="0.25">
      <c r="A38" s="87"/>
      <c r="B38" s="88"/>
      <c r="C38" s="15"/>
    </row>
    <row r="39" spans="1:3" x14ac:dyDescent="0.25">
      <c r="A39" s="89"/>
      <c r="B39" s="90"/>
      <c r="C39" s="15"/>
    </row>
    <row r="40" spans="1:3" x14ac:dyDescent="0.25">
      <c r="A40" s="91" t="s">
        <v>40</v>
      </c>
      <c r="B40" s="91"/>
      <c r="C40" s="91"/>
    </row>
    <row r="41" spans="1:3" x14ac:dyDescent="0.25">
      <c r="A41" s="17" t="s">
        <v>41</v>
      </c>
      <c r="B41" s="18"/>
      <c r="C41" s="15"/>
    </row>
    <row r="42" spans="1:3" x14ac:dyDescent="0.25">
      <c r="A42" s="72" t="s">
        <v>42</v>
      </c>
      <c r="B42" s="73"/>
      <c r="C42" s="15"/>
    </row>
    <row r="43" spans="1:3" x14ac:dyDescent="0.25">
      <c r="A43" s="72" t="s">
        <v>43</v>
      </c>
      <c r="B43" s="73"/>
      <c r="C43" s="15"/>
    </row>
    <row r="44" spans="1:3" x14ac:dyDescent="0.25">
      <c r="A44" s="17" t="s">
        <v>44</v>
      </c>
      <c r="B44" s="18"/>
      <c r="C44" s="15"/>
    </row>
    <row r="45" spans="1:3" x14ac:dyDescent="0.25">
      <c r="A45" s="17" t="s">
        <v>45</v>
      </c>
      <c r="B45" s="18"/>
      <c r="C45" s="15"/>
    </row>
    <row r="46" spans="1:3" x14ac:dyDescent="0.25">
      <c r="A46" s="72" t="s">
        <v>46</v>
      </c>
      <c r="B46" s="73"/>
      <c r="C46" s="15"/>
    </row>
    <row r="47" spans="1:3" x14ac:dyDescent="0.25">
      <c r="A47" s="17" t="s">
        <v>47</v>
      </c>
      <c r="B47" s="16"/>
      <c r="C47" s="15"/>
    </row>
    <row r="48" spans="1:3" x14ac:dyDescent="0.25">
      <c r="A48" s="72" t="s">
        <v>48</v>
      </c>
      <c r="B48" s="73"/>
      <c r="C48" s="15"/>
    </row>
    <row r="49" spans="1:3" x14ac:dyDescent="0.25">
      <c r="A49" s="72" t="s">
        <v>49</v>
      </c>
      <c r="B49" s="73"/>
      <c r="C49" s="15"/>
    </row>
    <row r="50" spans="1:3" x14ac:dyDescent="0.25">
      <c r="A50" s="72" t="s">
        <v>39</v>
      </c>
      <c r="B50" s="7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1" zoomScale="80" zoomScaleNormal="80"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15" t="s">
        <v>50</v>
      </c>
      <c r="B1" s="115"/>
      <c r="C1" s="115"/>
    </row>
    <row r="2" spans="1:9" ht="15" customHeight="1" x14ac:dyDescent="0.25">
      <c r="A2" s="33" t="s">
        <v>11</v>
      </c>
      <c r="B2" s="100" t="str">
        <f>'AUTOS NOTA 321'!B2:C2</f>
        <v>135762940 - Apl. 214715</v>
      </c>
      <c r="C2" s="101"/>
    </row>
    <row r="3" spans="1:9" x14ac:dyDescent="0.25">
      <c r="A3" s="34" t="s">
        <v>1</v>
      </c>
      <c r="B3" s="116" t="str">
        <f>'AUTOS  NOTA 322'!B2:C2</f>
        <v>2024185968- EXPEDIENTE 2024-27021</v>
      </c>
      <c r="C3" s="116"/>
    </row>
    <row r="4" spans="1:9" x14ac:dyDescent="0.25">
      <c r="A4" s="34" t="s">
        <v>2</v>
      </c>
      <c r="B4" s="116" t="str">
        <f>'AUTOS  NOTA 322'!B3:C3</f>
        <v>SUPERINTENDENCIA FINANCIERA DE COLOMBIA</v>
      </c>
      <c r="C4" s="116"/>
    </row>
    <row r="5" spans="1:9" x14ac:dyDescent="0.25">
      <c r="A5" s="34" t="s">
        <v>3</v>
      </c>
      <c r="B5" s="116" t="str">
        <f>'AUTOS  NOTA 322'!B4:C4</f>
        <v>ALLIANZ SEGUROS S.A.</v>
      </c>
      <c r="C5" s="116"/>
    </row>
    <row r="6" spans="1:9" ht="15" customHeight="1" x14ac:dyDescent="0.25">
      <c r="A6" s="34" t="s">
        <v>4</v>
      </c>
      <c r="B6" s="116" t="str">
        <f>'AUTOS  NOTA 322'!B5:C5</f>
        <v>LISSETH PAOLA CASTAÑEDA VEGA</v>
      </c>
      <c r="C6" s="116"/>
    </row>
    <row r="7" spans="1:9" x14ac:dyDescent="0.25">
      <c r="A7" s="34" t="s">
        <v>5</v>
      </c>
      <c r="B7" s="116" t="str">
        <f>'AUTOS  NOTA 322'!B6:C6</f>
        <v>DEMANDA DIRECTA</v>
      </c>
      <c r="C7" s="116"/>
    </row>
    <row r="8" spans="1:9" x14ac:dyDescent="0.25">
      <c r="A8" s="36" t="s">
        <v>101</v>
      </c>
      <c r="B8" s="116" t="str">
        <f>'AUTOS  NOTA 322'!B7:C8</f>
        <v>DAÑOS + LESIONES DE ASEGURADO</v>
      </c>
      <c r="C8" s="116"/>
    </row>
    <row r="9" spans="1:9" x14ac:dyDescent="0.25">
      <c r="A9" s="34" t="s">
        <v>51</v>
      </c>
      <c r="B9" s="113">
        <f>SUM(C11,C12,C14,C15,C17)</f>
        <v>99300000</v>
      </c>
      <c r="C9" s="114"/>
    </row>
    <row r="10" spans="1:9" x14ac:dyDescent="0.25">
      <c r="A10" s="117" t="s">
        <v>52</v>
      </c>
      <c r="B10" s="105" t="s">
        <v>53</v>
      </c>
      <c r="C10" s="106"/>
    </row>
    <row r="11" spans="1:9" ht="45" x14ac:dyDescent="0.25">
      <c r="A11" s="117"/>
      <c r="B11" s="35" t="s">
        <v>211</v>
      </c>
      <c r="C11" s="30">
        <v>50000000</v>
      </c>
    </row>
    <row r="12" spans="1:9" ht="30" x14ac:dyDescent="0.25">
      <c r="A12" s="117"/>
      <c r="B12" s="35" t="s">
        <v>212</v>
      </c>
      <c r="C12" s="30">
        <v>49300000</v>
      </c>
    </row>
    <row r="13" spans="1:9" x14ac:dyDescent="0.25">
      <c r="A13" s="117"/>
      <c r="B13" s="105"/>
      <c r="C13" s="106"/>
    </row>
    <row r="14" spans="1:9" x14ac:dyDescent="0.25">
      <c r="A14" s="117"/>
      <c r="B14" s="35" t="s">
        <v>98</v>
      </c>
      <c r="C14" s="38"/>
    </row>
    <row r="15" spans="1:9" x14ac:dyDescent="0.25">
      <c r="A15" s="117"/>
      <c r="B15" s="35" t="s">
        <v>99</v>
      </c>
      <c r="C15" s="38"/>
      <c r="E15" s="41" t="s">
        <v>57</v>
      </c>
      <c r="F15" s="42">
        <v>0.7</v>
      </c>
    </row>
    <row r="16" spans="1:9" x14ac:dyDescent="0.25">
      <c r="A16" s="117"/>
      <c r="B16" s="105" t="s">
        <v>58</v>
      </c>
      <c r="C16" s="106"/>
      <c r="E16" s="41" t="s">
        <v>59</v>
      </c>
      <c r="F16" s="43">
        <v>0.3</v>
      </c>
      <c r="I16" s="44"/>
    </row>
    <row r="17" spans="1:9" x14ac:dyDescent="0.25">
      <c r="A17" s="117"/>
      <c r="B17" s="35"/>
      <c r="C17" s="39"/>
      <c r="F17" s="45"/>
      <c r="I17" s="44"/>
    </row>
    <row r="18" spans="1:9" ht="23.25" customHeight="1" x14ac:dyDescent="0.25">
      <c r="A18" s="37" t="s">
        <v>60</v>
      </c>
      <c r="B18" s="100" t="s">
        <v>59</v>
      </c>
      <c r="C18" s="101"/>
    </row>
    <row r="19" spans="1:9" ht="30" x14ac:dyDescent="0.25">
      <c r="A19" s="34" t="s">
        <v>62</v>
      </c>
      <c r="B19" s="107" t="s">
        <v>213</v>
      </c>
      <c r="C19" s="108"/>
    </row>
    <row r="20" spans="1:9" ht="15" customHeight="1" x14ac:dyDescent="0.25">
      <c r="A20" s="46" t="s">
        <v>63</v>
      </c>
      <c r="B20" s="102">
        <f>((C22+C23+C25+C26+C30+C28+C32+C34+C29+C33)-C37-C38)*C36*C39</f>
        <v>111731137</v>
      </c>
      <c r="C20" s="102"/>
    </row>
    <row r="21" spans="1:9" x14ac:dyDescent="0.25">
      <c r="A21" s="37" t="s">
        <v>64</v>
      </c>
      <c r="B21" s="109" t="s">
        <v>53</v>
      </c>
      <c r="C21" s="110"/>
    </row>
    <row r="22" spans="1:9" x14ac:dyDescent="0.25">
      <c r="A22" s="98"/>
      <c r="B22" s="35" t="s">
        <v>54</v>
      </c>
      <c r="C22" s="30"/>
    </row>
    <row r="23" spans="1:9" x14ac:dyDescent="0.25">
      <c r="A23" s="99"/>
      <c r="B23" s="35" t="s">
        <v>55</v>
      </c>
      <c r="C23" s="30"/>
    </row>
    <row r="24" spans="1:9" x14ac:dyDescent="0.25">
      <c r="A24" s="99"/>
      <c r="B24" s="105" t="s">
        <v>56</v>
      </c>
      <c r="C24" s="106"/>
    </row>
    <row r="25" spans="1:9" x14ac:dyDescent="0.25">
      <c r="A25" s="99"/>
      <c r="B25" s="35" t="s">
        <v>98</v>
      </c>
      <c r="C25" s="30"/>
    </row>
    <row r="26" spans="1:9" ht="29.1" customHeight="1" x14ac:dyDescent="0.25">
      <c r="A26" s="99"/>
      <c r="B26" s="35" t="s">
        <v>100</v>
      </c>
      <c r="C26" s="30">
        <v>0</v>
      </c>
    </row>
    <row r="27" spans="1:9" x14ac:dyDescent="0.25">
      <c r="A27" s="99"/>
      <c r="B27" s="105" t="s">
        <v>121</v>
      </c>
      <c r="C27" s="106"/>
    </row>
    <row r="28" spans="1:9" x14ac:dyDescent="0.25">
      <c r="A28" s="99"/>
      <c r="B28" s="35" t="s">
        <v>130</v>
      </c>
      <c r="C28" s="30">
        <v>0</v>
      </c>
    </row>
    <row r="29" spans="1:9" x14ac:dyDescent="0.25">
      <c r="A29" s="99"/>
      <c r="B29" s="35" t="s">
        <v>54</v>
      </c>
      <c r="C29" s="30"/>
    </row>
    <row r="30" spans="1:9" x14ac:dyDescent="0.25">
      <c r="A30" s="99"/>
      <c r="B30" s="35" t="s">
        <v>55</v>
      </c>
      <c r="C30" s="30">
        <v>0</v>
      </c>
    </row>
    <row r="31" spans="1:9" x14ac:dyDescent="0.25">
      <c r="A31" s="99"/>
      <c r="B31" s="105" t="s">
        <v>122</v>
      </c>
      <c r="C31" s="106"/>
    </row>
    <row r="32" spans="1:9" x14ac:dyDescent="0.25">
      <c r="A32" s="99"/>
      <c r="B32" s="35" t="s">
        <v>112</v>
      </c>
      <c r="C32" s="30">
        <v>49300000</v>
      </c>
    </row>
    <row r="33" spans="1:3" ht="45" x14ac:dyDescent="0.25">
      <c r="A33" s="99"/>
      <c r="B33" s="35" t="s">
        <v>211</v>
      </c>
      <c r="C33" s="30">
        <v>50000000</v>
      </c>
    </row>
    <row r="34" spans="1:3" x14ac:dyDescent="0.25">
      <c r="A34" s="99"/>
      <c r="B34" s="35" t="s">
        <v>214</v>
      </c>
      <c r="C34" s="30">
        <v>12431137</v>
      </c>
    </row>
    <row r="35" spans="1:3" x14ac:dyDescent="0.25">
      <c r="A35" s="99"/>
      <c r="B35" s="105" t="s">
        <v>114</v>
      </c>
      <c r="C35" s="106"/>
    </row>
    <row r="36" spans="1:3" x14ac:dyDescent="0.25">
      <c r="A36" s="99"/>
      <c r="B36" s="35" t="s">
        <v>125</v>
      </c>
      <c r="C36" s="31">
        <v>1</v>
      </c>
    </row>
    <row r="37" spans="1:3" x14ac:dyDescent="0.25">
      <c r="A37" s="99"/>
      <c r="B37" s="35" t="s">
        <v>115</v>
      </c>
      <c r="C37" s="32">
        <v>0</v>
      </c>
    </row>
    <row r="38" spans="1:3" x14ac:dyDescent="0.25">
      <c r="A38" s="99"/>
      <c r="B38" s="35" t="s">
        <v>167</v>
      </c>
      <c r="C38" s="32"/>
    </row>
    <row r="39" spans="1:3" x14ac:dyDescent="0.25">
      <c r="A39" s="99"/>
      <c r="B39" s="35" t="s">
        <v>129</v>
      </c>
      <c r="C39" s="31">
        <v>1</v>
      </c>
    </row>
    <row r="40" spans="1:3" x14ac:dyDescent="0.25">
      <c r="A40" s="47" t="s">
        <v>65</v>
      </c>
      <c r="B40" s="102">
        <f>IFERROR(B20*(VLOOKUP(B18,E15:F17,2,0)),16666)</f>
        <v>33519341.099999998</v>
      </c>
      <c r="C40" s="102"/>
    </row>
    <row r="41" spans="1:3" ht="93" customHeight="1" x14ac:dyDescent="0.25">
      <c r="A41" s="34" t="s">
        <v>123</v>
      </c>
      <c r="B41" s="103" t="s">
        <v>215</v>
      </c>
      <c r="C41" s="104"/>
    </row>
    <row r="42" spans="1:3" ht="211.5" customHeight="1" x14ac:dyDescent="0.25">
      <c r="A42" s="34" t="s">
        <v>66</v>
      </c>
      <c r="B42" s="118" t="s">
        <v>216</v>
      </c>
      <c r="C42" s="119"/>
    </row>
    <row r="43" spans="1:3" x14ac:dyDescent="0.25">
      <c r="B43" s="41" t="s">
        <v>217</v>
      </c>
    </row>
    <row r="44" spans="1:3" x14ac:dyDescent="0.25">
      <c r="B44" s="41" t="s">
        <v>218</v>
      </c>
    </row>
    <row r="45" spans="1:3" ht="26.25" x14ac:dyDescent="0.25">
      <c r="A45" s="111" t="s">
        <v>168</v>
      </c>
      <c r="B45" s="111"/>
      <c r="C45" s="111"/>
    </row>
    <row r="46" spans="1:3" x14ac:dyDescent="0.25">
      <c r="A46" s="112" t="s">
        <v>169</v>
      </c>
      <c r="B46" s="112"/>
      <c r="C46" s="112"/>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2" t="s">
        <v>67</v>
      </c>
      <c r="B1" s="92"/>
      <c r="C1" s="92"/>
    </row>
    <row r="2" spans="1:3" x14ac:dyDescent="0.25">
      <c r="A2" s="20" t="s">
        <v>11</v>
      </c>
      <c r="B2" s="82" t="str">
        <f>'AUTOS NOTA 324-478'!B2:C2</f>
        <v>135762940 - Apl. 214715</v>
      </c>
      <c r="C2" s="83"/>
    </row>
    <row r="3" spans="1:3" x14ac:dyDescent="0.25">
      <c r="A3" s="5" t="s">
        <v>1</v>
      </c>
      <c r="B3" s="78" t="str">
        <f>'AUTOS  NOTA 322'!B2:C2</f>
        <v>2024185968- EXPEDIENTE 2024-27021</v>
      </c>
      <c r="C3" s="78"/>
    </row>
    <row r="4" spans="1:3" x14ac:dyDescent="0.25">
      <c r="A4" s="5" t="s">
        <v>2</v>
      </c>
      <c r="B4" s="78" t="str">
        <f>'AUTOS  NOTA 322'!B3:C3</f>
        <v>SUPERINTENDENCIA FINANCIERA DE COLOMBIA</v>
      </c>
      <c r="C4" s="78"/>
    </row>
    <row r="5" spans="1:3" x14ac:dyDescent="0.25">
      <c r="A5" s="5" t="s">
        <v>3</v>
      </c>
      <c r="B5" s="78" t="str">
        <f>'AUTOS  NOTA 322'!B4:C4</f>
        <v>ALLIANZ SEGUROS S.A.</v>
      </c>
      <c r="C5" s="78"/>
    </row>
    <row r="6" spans="1:3" ht="15" customHeight="1" x14ac:dyDescent="0.25">
      <c r="A6" s="5" t="s">
        <v>4</v>
      </c>
      <c r="B6" s="78" t="str">
        <f>'AUTOS  NOTA 322'!B5:C5</f>
        <v>LISSETH PAOLA CASTAÑEDA VEGA</v>
      </c>
      <c r="C6" s="78"/>
    </row>
    <row r="7" spans="1:3" ht="15" customHeight="1" x14ac:dyDescent="0.25">
      <c r="A7" s="5" t="s">
        <v>5</v>
      </c>
      <c r="B7" s="78" t="str">
        <f>'AUTOS  NOTA 322'!B6:C6</f>
        <v>DEMANDA DIRECTA</v>
      </c>
      <c r="C7" s="78"/>
    </row>
    <row r="8" spans="1:3" ht="15" customHeight="1" x14ac:dyDescent="0.25">
      <c r="A8" s="29" t="s">
        <v>101</v>
      </c>
      <c r="B8" s="78" t="str">
        <f>'AUTOS  NOTA 322'!B7:C8</f>
        <v>DAÑOS + LESIONES DE ASEGURADO</v>
      </c>
      <c r="C8" s="78"/>
    </row>
    <row r="9" spans="1:3" ht="18.95" customHeight="1" x14ac:dyDescent="0.25">
      <c r="A9" s="5" t="s">
        <v>102</v>
      </c>
      <c r="B9" s="78" t="s">
        <v>57</v>
      </c>
      <c r="C9" s="78"/>
    </row>
    <row r="10" spans="1:3" x14ac:dyDescent="0.25">
      <c r="A10" s="7" t="s">
        <v>64</v>
      </c>
      <c r="B10" s="122">
        <f>'AUTOS NOTA 324-478'!B20:C20</f>
        <v>111731137</v>
      </c>
      <c r="C10" s="122"/>
    </row>
    <row r="11" spans="1:3" x14ac:dyDescent="0.25">
      <c r="A11" s="7" t="s">
        <v>116</v>
      </c>
      <c r="B11" s="123">
        <f>'AUTOS NOTA 324-478'!B40:C40</f>
        <v>33519341.099999998</v>
      </c>
      <c r="C11" s="78"/>
    </row>
    <row r="12" spans="1:3" ht="30" x14ac:dyDescent="0.25">
      <c r="A12" s="7" t="s">
        <v>68</v>
      </c>
      <c r="B12" s="120"/>
      <c r="C12" s="121"/>
    </row>
    <row r="13" spans="1:3" ht="45" x14ac:dyDescent="0.25">
      <c r="A13" s="5" t="s">
        <v>69</v>
      </c>
      <c r="B13" s="78"/>
      <c r="C13" s="78"/>
    </row>
    <row r="14" spans="1:3" ht="45" x14ac:dyDescent="0.25">
      <c r="A14" s="5" t="s">
        <v>70</v>
      </c>
      <c r="B14" s="78"/>
      <c r="C14" s="78"/>
    </row>
    <row r="15" spans="1:3" x14ac:dyDescent="0.25">
      <c r="A15" s="5" t="s">
        <v>71</v>
      </c>
      <c r="B15" s="6"/>
      <c r="C15" s="6"/>
    </row>
    <row r="16" spans="1:3" x14ac:dyDescent="0.25">
      <c r="A16" s="7" t="s">
        <v>72</v>
      </c>
      <c r="B16" s="78"/>
      <c r="C16" s="78"/>
    </row>
    <row r="17" spans="1:3" x14ac:dyDescent="0.25">
      <c r="A17" s="6" t="s">
        <v>73</v>
      </c>
      <c r="B17" s="121"/>
      <c r="C17" s="12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2" t="s">
        <v>131</v>
      </c>
      <c r="B1" s="92"/>
      <c r="C1" s="92"/>
    </row>
    <row r="2" spans="1:3" x14ac:dyDescent="0.25">
      <c r="A2" s="40" t="s">
        <v>11</v>
      </c>
      <c r="B2" s="82" t="str">
        <f>'AUTOS NOTA 321'!B2:C2</f>
        <v>135762940 - Apl. 214715</v>
      </c>
      <c r="C2" s="83"/>
    </row>
    <row r="3" spans="1:3" x14ac:dyDescent="0.25">
      <c r="A3" s="5" t="s">
        <v>1</v>
      </c>
      <c r="B3" s="78" t="str">
        <f>'AUTOS  NOTA 322'!B2:C2</f>
        <v>2024185968- EXPEDIENTE 2024-27021</v>
      </c>
      <c r="C3" s="78"/>
    </row>
    <row r="4" spans="1:3" x14ac:dyDescent="0.25">
      <c r="A4" s="5" t="s">
        <v>2</v>
      </c>
      <c r="B4" s="78" t="str">
        <f>'AUTOS  NOTA 322'!B3:C3</f>
        <v>SUPERINTENDENCIA FINANCIERA DE COLOMBIA</v>
      </c>
      <c r="C4" s="78"/>
    </row>
    <row r="5" spans="1:3" x14ac:dyDescent="0.25">
      <c r="A5" s="5" t="s">
        <v>3</v>
      </c>
      <c r="B5" s="78" t="str">
        <f>'AUTOS  NOTA 322'!B4:C4</f>
        <v>ALLIANZ SEGUROS S.A.</v>
      </c>
      <c r="C5" s="78"/>
    </row>
    <row r="6" spans="1:3" x14ac:dyDescent="0.25">
      <c r="A6" s="5" t="s">
        <v>4</v>
      </c>
      <c r="B6" s="78" t="str">
        <f>'AUTOS  NOTA 322'!B5:C5</f>
        <v>LISSETH PAOLA CASTAÑEDA VEGA</v>
      </c>
      <c r="C6" s="78"/>
    </row>
    <row r="7" spans="1:3" x14ac:dyDescent="0.25">
      <c r="A7" s="5" t="s">
        <v>5</v>
      </c>
      <c r="B7" s="78" t="str">
        <f>'AUTOS  NOTA 322'!B6:C6</f>
        <v>DEMANDA DIRECTA</v>
      </c>
      <c r="C7" s="78"/>
    </row>
    <row r="8" spans="1:3" x14ac:dyDescent="0.25">
      <c r="A8" s="5" t="s">
        <v>102</v>
      </c>
      <c r="B8" s="78" t="str">
        <f>'AUTOS NOTA 324-478'!B18:C18</f>
        <v>EVENTUAL</v>
      </c>
      <c r="C8" s="78"/>
    </row>
    <row r="9" spans="1:3" x14ac:dyDescent="0.25">
      <c r="A9" s="7" t="s">
        <v>64</v>
      </c>
      <c r="B9" s="122">
        <f>'AUTOS NOTA 324-478'!B20:C20</f>
        <v>111731137</v>
      </c>
      <c r="C9" s="122"/>
    </row>
    <row r="10" spans="1:3" x14ac:dyDescent="0.25">
      <c r="A10" s="5" t="s">
        <v>132</v>
      </c>
      <c r="B10" s="125">
        <v>0</v>
      </c>
      <c r="C10" s="125"/>
    </row>
    <row r="11" spans="1:3" ht="30" customHeight="1" x14ac:dyDescent="0.25">
      <c r="A11" s="5" t="s">
        <v>192</v>
      </c>
      <c r="B11" s="78"/>
      <c r="C11" s="78"/>
    </row>
    <row r="12" spans="1:3" x14ac:dyDescent="0.25">
      <c r="A12" s="5" t="s">
        <v>193</v>
      </c>
      <c r="B12" s="124"/>
      <c r="C12" s="124"/>
    </row>
    <row r="13" spans="1:3" x14ac:dyDescent="0.25">
      <c r="A13" s="5" t="s">
        <v>194</v>
      </c>
      <c r="B13" s="78"/>
      <c r="C13" s="7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2" t="s">
        <v>133</v>
      </c>
      <c r="B1" s="92"/>
      <c r="C1" s="92"/>
    </row>
    <row r="2" spans="1:6" x14ac:dyDescent="0.25">
      <c r="A2" s="20" t="s">
        <v>11</v>
      </c>
      <c r="B2" s="82" t="str">
        <f>'AUTOS NOTA 321'!B2:C2</f>
        <v>135762940 - Apl. 214715</v>
      </c>
      <c r="C2" s="83"/>
    </row>
    <row r="3" spans="1:6" x14ac:dyDescent="0.25">
      <c r="A3" s="5" t="s">
        <v>1</v>
      </c>
      <c r="B3" s="78" t="str">
        <f>'AUTOS  NOTA 322'!B2:C2</f>
        <v>2024185968- EXPEDIENTE 2024-27021</v>
      </c>
      <c r="C3" s="78"/>
    </row>
    <row r="4" spans="1:6" x14ac:dyDescent="0.25">
      <c r="A4" s="5" t="s">
        <v>2</v>
      </c>
      <c r="B4" s="78" t="str">
        <f>'AUTOS  NOTA 322'!B3:C3</f>
        <v>SUPERINTENDENCIA FINANCIERA DE COLOMBIA</v>
      </c>
      <c r="C4" s="78"/>
    </row>
    <row r="5" spans="1:6" ht="15" customHeight="1" x14ac:dyDescent="0.25">
      <c r="A5" s="5" t="s">
        <v>3</v>
      </c>
      <c r="B5" s="78" t="str">
        <f>'AUTOS  NOTA 322'!B4:C4</f>
        <v>ALLIANZ SEGUROS S.A.</v>
      </c>
      <c r="C5" s="78"/>
    </row>
    <row r="6" spans="1:6" ht="15" customHeight="1" x14ac:dyDescent="0.25">
      <c r="A6" s="5" t="s">
        <v>4</v>
      </c>
      <c r="B6" s="78" t="str">
        <f>'AUTOS  NOTA 322'!B5:C5</f>
        <v>LISSETH PAOLA CASTAÑEDA VEGA</v>
      </c>
      <c r="C6" s="78"/>
    </row>
    <row r="7" spans="1:6" x14ac:dyDescent="0.25">
      <c r="A7" s="5" t="s">
        <v>5</v>
      </c>
      <c r="B7" s="78" t="str">
        <f>'AUTOS  NOTA 322'!B6:C6</f>
        <v>DEMANDA DIRECTA</v>
      </c>
      <c r="C7" s="78"/>
    </row>
    <row r="8" spans="1:6" x14ac:dyDescent="0.25">
      <c r="A8" s="5" t="s">
        <v>134</v>
      </c>
      <c r="B8" s="126">
        <f>'AUTOS NOTA 324-478'!B20:C20</f>
        <v>111731137</v>
      </c>
      <c r="C8" s="126"/>
    </row>
    <row r="9" spans="1:6" x14ac:dyDescent="0.25">
      <c r="A9" s="5" t="s">
        <v>135</v>
      </c>
      <c r="B9" s="78"/>
      <c r="C9" s="78"/>
    </row>
    <row r="10" spans="1:6" ht="111" customHeight="1" x14ac:dyDescent="0.25">
      <c r="A10" s="5" t="s">
        <v>136</v>
      </c>
      <c r="B10" s="78"/>
      <c r="C10" s="78"/>
    </row>
    <row r="11" spans="1:6" ht="21" customHeight="1" x14ac:dyDescent="0.25">
      <c r="A11" s="127"/>
      <c r="B11" s="127"/>
      <c r="C11" s="127"/>
      <c r="E11" t="s">
        <v>57</v>
      </c>
      <c r="F11" s="22">
        <v>0.7</v>
      </c>
    </row>
    <row r="12" spans="1:6" hidden="1" x14ac:dyDescent="0.25">
      <c r="A12" s="128"/>
      <c r="B12" s="128"/>
      <c r="C12" s="128"/>
      <c r="E12" t="s">
        <v>59</v>
      </c>
      <c r="F12" s="23">
        <v>0.3</v>
      </c>
    </row>
    <row r="13" spans="1:6" ht="18.75" x14ac:dyDescent="0.25">
      <c r="A13" s="129" t="s">
        <v>137</v>
      </c>
      <c r="B13" s="129"/>
      <c r="C13" s="129"/>
    </row>
    <row r="14" spans="1:6" x14ac:dyDescent="0.25">
      <c r="A14" s="37" t="s">
        <v>60</v>
      </c>
      <c r="B14" s="100" t="s">
        <v>61</v>
      </c>
      <c r="C14" s="101"/>
    </row>
    <row r="15" spans="1:6" ht="45" x14ac:dyDescent="0.25">
      <c r="A15" s="21" t="s">
        <v>63</v>
      </c>
      <c r="B15" s="130">
        <f>((C17+C18+C20+C21+C25+C23+C27+C29+C24+C28)-C32)*C31*C33</f>
        <v>1000000000</v>
      </c>
      <c r="C15" s="130"/>
    </row>
    <row r="16" spans="1:6" x14ac:dyDescent="0.25">
      <c r="A16" s="7" t="s">
        <v>64</v>
      </c>
      <c r="B16" s="131" t="s">
        <v>53</v>
      </c>
      <c r="C16" s="132"/>
    </row>
    <row r="17" spans="1:3" x14ac:dyDescent="0.25">
      <c r="A17" s="98"/>
      <c r="B17" s="35" t="s">
        <v>54</v>
      </c>
      <c r="C17" s="30">
        <v>1000000000</v>
      </c>
    </row>
    <row r="18" spans="1:3" x14ac:dyDescent="0.25">
      <c r="A18" s="99"/>
      <c r="B18" s="35" t="s">
        <v>55</v>
      </c>
      <c r="C18" s="30">
        <v>0</v>
      </c>
    </row>
    <row r="19" spans="1:3" x14ac:dyDescent="0.25">
      <c r="A19" s="99"/>
      <c r="B19" s="105" t="s">
        <v>56</v>
      </c>
      <c r="C19" s="106"/>
    </row>
    <row r="20" spans="1:3" x14ac:dyDescent="0.25">
      <c r="A20" s="99"/>
      <c r="B20" s="35" t="s">
        <v>98</v>
      </c>
      <c r="C20" s="30">
        <v>0</v>
      </c>
    </row>
    <row r="21" spans="1:3" ht="30" x14ac:dyDescent="0.25">
      <c r="A21" s="99"/>
      <c r="B21" s="35" t="s">
        <v>100</v>
      </c>
      <c r="C21" s="30">
        <v>0</v>
      </c>
    </row>
    <row r="22" spans="1:3" x14ac:dyDescent="0.25">
      <c r="A22" s="99"/>
      <c r="B22" s="105" t="s">
        <v>121</v>
      </c>
      <c r="C22" s="106"/>
    </row>
    <row r="23" spans="1:3" x14ac:dyDescent="0.25">
      <c r="A23" s="99"/>
      <c r="B23" s="35" t="s">
        <v>130</v>
      </c>
      <c r="C23" s="30">
        <v>0</v>
      </c>
    </row>
    <row r="24" spans="1:3" x14ac:dyDescent="0.25">
      <c r="A24" s="99"/>
      <c r="B24" s="35" t="s">
        <v>54</v>
      </c>
      <c r="C24" s="30">
        <v>0</v>
      </c>
    </row>
    <row r="25" spans="1:3" x14ac:dyDescent="0.25">
      <c r="A25" s="99"/>
      <c r="B25" s="35" t="s">
        <v>55</v>
      </c>
      <c r="C25" s="30">
        <v>0</v>
      </c>
    </row>
    <row r="26" spans="1:3" x14ac:dyDescent="0.25">
      <c r="A26" s="99"/>
      <c r="B26" s="105" t="s">
        <v>122</v>
      </c>
      <c r="C26" s="106"/>
    </row>
    <row r="27" spans="1:3" x14ac:dyDescent="0.25">
      <c r="A27" s="99"/>
      <c r="B27" s="35"/>
      <c r="C27" s="30"/>
    </row>
    <row r="28" spans="1:3" x14ac:dyDescent="0.25">
      <c r="A28" s="99"/>
      <c r="B28" s="35" t="s">
        <v>54</v>
      </c>
      <c r="C28" s="30">
        <v>0</v>
      </c>
    </row>
    <row r="29" spans="1:3" x14ac:dyDescent="0.25">
      <c r="A29" s="99"/>
      <c r="B29" s="35" t="s">
        <v>55</v>
      </c>
      <c r="C29" s="30">
        <v>0</v>
      </c>
    </row>
    <row r="30" spans="1:3" x14ac:dyDescent="0.25">
      <c r="A30" s="99"/>
      <c r="B30" s="105" t="s">
        <v>114</v>
      </c>
      <c r="C30" s="106"/>
    </row>
    <row r="31" spans="1:3" x14ac:dyDescent="0.25">
      <c r="A31" s="99"/>
      <c r="B31" s="35" t="s">
        <v>125</v>
      </c>
      <c r="C31" s="31">
        <v>1</v>
      </c>
    </row>
    <row r="32" spans="1:3" x14ac:dyDescent="0.25">
      <c r="A32" s="99"/>
      <c r="B32" s="35" t="s">
        <v>115</v>
      </c>
      <c r="C32" s="32">
        <v>0</v>
      </c>
    </row>
    <row r="33" spans="1:3" x14ac:dyDescent="0.25">
      <c r="A33" s="99"/>
      <c r="B33" s="35" t="s">
        <v>129</v>
      </c>
      <c r="C33" s="31">
        <v>1</v>
      </c>
    </row>
    <row r="34" spans="1:3" x14ac:dyDescent="0.25">
      <c r="A34" s="24" t="s">
        <v>65</v>
      </c>
      <c r="B34" s="102">
        <f>IFERROR(B15*(VLOOKUP(B14,E11:F13,2,0)),16666)</f>
        <v>16666</v>
      </c>
      <c r="C34" s="102"/>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3A022-14CF-46D5-8131-E943E7D11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2025-02-24T23:58:49Z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