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CA9D4E87-25A8-4DCE-91A1-602E720FD282}" xr6:coauthVersionLast="47" xr6:coauthVersionMax="47" xr10:uidLastSave="{00000000-0000-0000-0000-000000000000}"/>
  <bookViews>
    <workbookView xWindow="-110" yWindow="-110" windowWidth="19420" windowHeight="10300" activeTab="4"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8" i="11"/>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9" i="11" l="1"/>
  <c r="B8" i="12"/>
  <c r="B10" i="9"/>
  <c r="B8" i="9" l="1"/>
  <c r="B7" i="9"/>
  <c r="B6" i="9"/>
  <c r="B5" i="9"/>
  <c r="B4" i="9"/>
  <c r="B8" i="8"/>
  <c r="B7" i="8"/>
  <c r="B5" i="8"/>
  <c r="B4" i="8"/>
  <c r="B3" i="8"/>
  <c r="B8" i="7"/>
  <c r="B6" i="7" l="1"/>
  <c r="B7" i="7"/>
  <c r="B3" i="7"/>
  <c r="B9" i="8"/>
</calcChain>
</file>

<file path=xl/sharedStrings.xml><?xml version="1.0" encoding="utf-8"?>
<sst xmlns="http://schemas.openxmlformats.org/spreadsheetml/2006/main" count="325" uniqueCount="222">
  <si>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</si>
  <si>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</si>
  <si>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</si>
  <si>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</si>
  <si>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</si>
  <si>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</si>
  <si>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</si>
  <si>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</si>
  <si>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</si>
  <si>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</si>
  <si>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</si>
  <si>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</si>
  <si>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</si>
  <si>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</si>
  <si>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</si>
  <si>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</si>
  <si>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</si>
  <si>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</si>
  <si>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</si>
  <si>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</si>
  <si>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</si>
  <si>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</si>
  <si>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</si>
  <si>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</si>
  <si>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</si>
  <si>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</si>
  <si>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</si>
  <si>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</si>
  <si>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</si>
  <si>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</si>
  <si>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</si>
  <si>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</si>
  <si>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</si>
  <si>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</si>
  <si>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</si>
  <si>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</si>
  <si>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</si>
  <si>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</si>
  <si>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</si>
  <si>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</si>
  <si>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</si>
  <si>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</si>
  <si>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</si>
  <si>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</si>
  <si>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</si>
  <si>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</si>
  <si>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</si>
  <si>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</si>
  <si>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</si>
  <si>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</si>
  <si>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</si>
  <si>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</si>
  <si>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</si>
  <si>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</si>
  <si>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</si>
  <si>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</si>
  <si>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</si>
  <si>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</si>
  <si>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</si>
  <si>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</si>
  <si>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</si>
  <si>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</si>
  <si>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</si>
  <si>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</si>
  <si>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</si>
  <si>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</si>
  <si>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</si>
  <si>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</si>
  <si>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</si>
  <si>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</si>
  <si>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</si>
  <si>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</si>
  <si>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</si>
  <si>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</si>
  <si>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</si>
  <si>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</si>
  <si>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</si>
  <si>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</si>
  <si>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</si>
  <si>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</si>
  <si>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</si>
  <si>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</si>
  <si>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</si>
  <si>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</si>
  <si>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</si>
  <si>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</si>
  <si>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</si>
  <si>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</si>
  <si>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</si>
  <si>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</si>
  <si>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</si>
  <si>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</si>
  <si>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</si>
  <si>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</si>
  <si>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</si>
  <si>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</si>
  <si>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</si>
  <si>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</si>
  <si>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</si>
  <si>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</si>
  <si>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</si>
  <si>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</si>
  <si>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</si>
  <si>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</si>
  <si>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</si>
  <si>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</si>
  <si>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</si>
  <si>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</si>
  <si>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</si>
  <si>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</si>
  <si>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</si>
  <si>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</si>
  <si>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</si>
  <si>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</si>
  <si>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</si>
  <si>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</si>
  <si>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</si>
  <si>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</si>
  <si>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</si>
  <si>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</si>
  <si>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</si>
  <si>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</si>
  <si>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</si>
  <si>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</si>
  <si>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</si>
  <si>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</si>
  <si>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</si>
  <si>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</si>
  <si>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</si>
  <si>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</si>
  <si>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</si>
  <si>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</si>
  <si>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</si>
  <si>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</si>
  <si>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</si>
  <si>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</si>
  <si>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</si>
  <si>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</si>
  <si>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</si>
  <si>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</si>
  <si>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</si>
  <si>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</si>
  <si>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</si>
  <si>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</si>
  <si>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</si>
  <si>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</si>
  <si>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</si>
  <si>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</si>
  <si>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</si>
  <si>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</si>
  <si>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</si>
  <si>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</si>
  <si>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</si>
  <si>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</si>
  <si>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</si>
  <si>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</si>
  <si>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</si>
  <si>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</si>
  <si>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</si>
  <si>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</si>
  <si>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</si>
  <si>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</si>
  <si>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</si>
  <si>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</si>
  <si>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</si>
  <si>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</si>
  <si>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</si>
  <si>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</si>
  <si>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</si>
  <si>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</si>
  <si>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</si>
  <si>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</si>
  <si>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</si>
  <si>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</si>
  <si>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</si>
  <si>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</si>
  <si>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</si>
  <si>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</si>
  <si>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</si>
  <si>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</si>
  <si>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</si>
  <si>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</si>
  <si>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</si>
  <si>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</si>
  <si>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</si>
  <si>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</si>
  <si>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</si>
  <si>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</si>
  <si>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</si>
  <si>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</si>
  <si>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</si>
  <si>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</si>
  <si>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</si>
  <si>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</si>
  <si>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</si>
  <si>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SONIA YOZETH TALERO RODRIGUEZ (VICTIMA DIRECTA), TANIA SOFIA LOPEZ TALERO (HIJA MENOR DE EDAD),SONIA CONSUELO RODRIGUEZ MATIS (MADRE), EDWARD OSWALDO TALERO CASTRO (PADRE), EDWARD STEVEN TALERO RODRIGUEZ (HERMANO), ASHLLY VANNESA TALERO RODRIGUEZ (HERMANA).</t>
  </si>
  <si>
    <t>LUIS ARNULFO MORALES GUZMAN Y ALLIANZ SEGUROS S.A.</t>
  </si>
  <si>
    <t>JUZGADO 14 CIVIL DEL CIRCUITO DE BOGOTÁ.</t>
  </si>
  <si>
    <t>11001310301420240039500</t>
  </si>
  <si>
    <t>SONIA YOZETH TALERO RODRIGUEZ</t>
  </si>
  <si>
    <t>FACATATIVÁ CUNDINAMARCA</t>
  </si>
  <si>
    <t>sonia_talero22@outlook.com</t>
  </si>
  <si>
    <t>21 DE JUNIO DE 1991</t>
  </si>
  <si>
    <t>N/A</t>
  </si>
  <si>
    <t>SOLTERA</t>
  </si>
  <si>
    <t>SIN INFORMACIÓN.</t>
  </si>
  <si>
    <t>26 DE ENERO DE 2020</t>
  </si>
  <si>
    <t>16 DE NOVIEMBRE DE 2023</t>
  </si>
  <si>
    <t>13 DE DICIEMBRE DE 2023</t>
  </si>
  <si>
    <t>1.	El día 26 de enero de2020 el vehículo de placas FON571, el cual era conducido por el señor LUIS ARNULFO MORALES GUZMAN arrolla a la señora SONIA TALERO, quien transitaba como peatón y se encontraba a escasos metros de la calzada.
2.	La señora SONIA TALERO con motivo del accidente de transito ingresa al servicio de UCI del HOSPITAL SAN RAFAEL DE FACATATIVÁ con múltiples fracturas, contusión pulmonar severa y configuración de tórax inestable, lo que la mantuvo en hospitalización hasta el mes de junio de 2020, en donde es dada de alta debido a la pandemia y a la escasez de camas.
3.	Los daños causados le han provocado secuelas de carácter permanente que han afectado su vida y su salud y se extienden hasta la actualidad.</t>
  </si>
  <si>
    <t>FON571</t>
  </si>
  <si>
    <t>25 DE FEBRERO DE 2025.</t>
  </si>
  <si>
    <t>28 DE ENERO DE 2025</t>
  </si>
  <si>
    <t xml:space="preserve">SINIESTRO  88958338  APL-214705 </t>
  </si>
  <si>
    <t xml:space="preserve"> Desde las 00:00 horas del 19/10/2019 hasta las 24:00 horas del 30/09/2020.</t>
  </si>
  <si>
    <t>Daño a la vida en relación</t>
  </si>
  <si>
    <r>
      <t xml:space="preserve">INDIQUE LA PLACA- </t>
    </r>
    <r>
      <rPr>
        <sz val="11"/>
        <color rgb="FFFF0000"/>
        <rFont val="Calibri"/>
        <family val="2"/>
        <scheme val="minor"/>
      </rPr>
      <t>FON571</t>
    </r>
  </si>
  <si>
    <t>EXCEPCIONES DE MERITO FRENTE A LA DEMANDA.
1.eximente de responsabilidad de los demandados por configurarse un hecho exclusivo de la víctima – cruzar sin mirar ni tomar precauciones de seguridad.
2.reducción de la indemnización por la injerencia de la víctima en la ocurrencia del hecho.
3.improcedencia del reconocimiento del daño emergente alegado.
4.improcedencia del reconocimiento de los perjuicios patrimoniales solicitados por concepto de lucro cesante.
5.improcedencia del reconocimiento y tasación exorbitante del daño moral.
6.improcedencia del reconocimiento del daño a la vida en relación.
7.improcedencia del reconocimiento del daño a la salud.
8.genérica o innominada.
EXCEPCIONES DE MERITO FRENTE AL CONTRATO DE SEGURO.
1.inexistencia de la obligación indemnizatoria a cargo de la compañía Allianz seguros s.a. por falta de acreditación de las cargas previstas en el artículo 1077 del código de comercio.
2.riesgos expresamente excluidos en póliza de seguro automóviles individuales livianos particulares no. 022551036 / 0.
3.carácter meramente indemnizatorio que revisten los contratos de seguros.
4.inexistencia de solidaridad entre Allianz seguros s.a. y los codemandados.
5.límite del valor asegurado.
6.prescripción ordinaria de la acción derivada del contrato de seguro.
7.genérica o innominada.</t>
  </si>
  <si>
    <t>La contingencia se califica como EVENTUAL,  por cuanto dependerá del debate probatorio detereminar si hubo responsabilidad del asegurado en la ocurrencia del accidente de tránsito del 26 de enero de 2020. 
La Póliza Automóviles Individual Livianos Particulares No. 022551036 / 0 cuyo asegurado es el señor Luis Arnulfo Morales Guzmán, presta cobertura temporal y material de conformidad con los hechos y pretensiones expuestas en el libelo de la demanda. Frente a la cobertura temporal, debe señalarse que los hechos, es decir, el accidente de tránsito en el que resultó lesionada la señora Sonia Talero, ocurrió el 26 de enero de 2020. Esto es, dentro de la delimitación temporal de la póliza comprendida entre el 19 de octubre de 2019 hasta el 30 de septiembre de 2020. Aunado a ello, presta cobertura material en tanto ampara la responsabilidad civil extracontractual, pretensión que se le endilga al extremo pasivo.
Por otro lado, frente a la responsabilidad del asegurado, debe decirse que existen elementos de prueba que deberán ser valorados por el Juez a fin de determinar si hubo responsabilidad o no en cabeza del señor Luis Arnulfo Morales Guzman como conductor del vehículo asegurado. Por otra parte, debe ternerse en cuenta que en el IPAT se atribuyó a la señora Talero la hipótesis 409 “Cruzar sin observar”, del cual podría desprenderse un hecho exclusivo de la víctima. Sin perjuicio de lo anterior, es necesario recordar que en la responsabilidad civil extracontractual por actividades peligrosas prevista en el artículo 2356 del Código Civil, se tiene un régimen de culpa presunta. Es decir, que hay una presunción de culpa en cabeza de quien ejerce una actividad peligrosa, como lo es la conducción de un vehículo automotor. En ese sentido, basta con que la víctima pruebe que quien ejercía la actividad peligrosa fue quien generó el daño, pruebe el perjuicio en si mismo y la relación de causalidad entre ambos, para que se predique la responsabilidad en cabeza de quien ejerció la actividad peligrosa. Teniendo en cuenta que las pruebas que obran en el plenario que acreditan los dos primeros elementos antes enunciados, dependerá del debate probatorio determinar si existió una relación de causalidad entre las lesiones sufridas por la señora Talero (el daño) y la actividad realizada por el asegurado o, si por el contrario se configuró la causal eximente de responsabilidad "culpa exclusiva de la víctima". Lo anterior sin perjuiocio del caracter contingente del proceso.</t>
  </si>
  <si>
    <t>La liquidación objetiva de perjuicios se estima en un total de $ 192,128,434. A este valor se llegó de la siguiente manera:
1. Daño emergente: No se reconocerá daño emergente, toda vez que el extremo actor no aportó prueba que acreditara que se efectuó algún gasto con ocasión del accidente de tránsito del 26 de enero de 2020. Sobre el particular, es necesario tener en consideración que la Corte Suprema de Justicia en sentencia del 15 de febrero de 2018 determinó que los perjuicios materiales bajo la modalidad de daño emergente deben ser "ciertos y concretos y no meramente hipotéticos o eventuales, teniendo el reclamante la carga de su demostración". Dado que en la demanda la parte Demandante se limitó a estimar el daño emergente en una suma de $8,000,000, sin aportar prueba que acredite la causación del perjuicio o que acredite siquiera sumariamente la existencia del daño emergente en la suma alegada. Resulta claro que el extremo actor incumplió la carga de la prueba a su cargo y, por tanto, no es posible reconocer rubro alguno a título de daño emergente.
2. Lucro cesante: Se reconoce como  lucro cesante la suma de $82,128,434 a título de lucro cesante consolidado y futuro, en aplicación al principio de congruencia, pues si bien en aplicación a las formulas establecidas por la Corte Suprema de Justicia, el lucro cesante consolidado y futuro para el caso de marras corresponde a $87.965.294, éste resulta mayor al solicitado en la demanda, por lo que se reconoce el valor pedido en esta. Sin perjuicio de lo anterior, debe señalarse que para la liquidación del lucro cesante futuro y consolidado se tuvo en cuenta que la señora Sonia Yizeth Talero tuvo una pérdida de capacidad laboral del 23.22%, como consecuencia de las lesiones sufridas en el accidente de tránsito del 26 de enero de 2020. Así mismo, para su calculo se tomó como ingreso un salario mínimo legal vigente.
3. Daño moral: Se tomó como daño moral la suma de $15.000.000 para la señora Sonia Yizeth Talero, victima directa del daño, $15.000.000 para la menor Tania Sofia López Talero, hija de la victima directa, $15.000.000 para la señora Sonia Consuelo Rodríguez, madre de la víctima, $15.000.000 para el señor Edward Oswaldo Talero, padre de la víctima, $15.000.000 para el señor Edward Steven Talero, hermano de la victima y $15.000.000 para la señora Ashlly Vanessa Talero, hermana de la víctima, esto conforme a los baremos establecidos por la Corte Suprema de Justicia- Sala Civil en la sentencia SC5885-2016 del 06 de mayo de 2016, en el que se reconoce la suma de $15.000.000 de pesos para los familiares de la victima directa del daño derivado de accidente de tránsito y materializado en perdida de capacidad laboral del 20,65%.
4. Daño a la vida en relación: Se tomó como daño a la vida en relación la suma de $20,000,000 para la señora Sonia Yizeth Talero teniendo en cuenta que tuvo una pérdida de capacidad laboral del 23.22 %. Lo anterior, en relación con la sentencia SC5885-2016 de 06 de mayo de 2016. Frente a los demás demandantes no se reconocerá suma alguna, dado que conforme a la sentencia del 28 de junio de 2017. Radicación nº 11001-31-03-039-2011-00108-01. M.P. Ariel Salazar Ramírez este concepto solo debe ser reconocido a la victima directa de los hechos.
5. Daño a la salud. No se reconocerá suma alguna por este concepto, en tanto que no es un perjuicio reconocido en la Jurisdicción Ordinaria, sino que este solamente constituye un daño resarcible en la Jurisdicción Contenciosa Administrativa.</t>
  </si>
  <si>
    <t>si</t>
  </si>
  <si>
    <t>La contingencia se califica como remoto,  por cuanto dependerá del debate probatorio detereminar si hubo responsabilidad del asegurado en la ocurrencia del accidente de tránsito del 26 de enero de 2020. 
La Póliza Automóviles Individual Livianos Particulares No. 022551036 / 0 cuyo asegurado es el señor Luis Arnulfo Morales Guzmán, presta cobertura temporal y material de conformidad con los hechos y pretensiones expuestas en el libelo de la demanda. Frente a la cobertura temporal, debe señalarse que los hechos, es decir, el accidente de tránsito en el que resultó lesionada la señora Sonia Talero, ocurrió el 26 de enero de 2020. Esto es, dentro de la delimitación temporal de la póliza comprendida entre el 19 de octubre de 2019 hasta el 30 de septiembre de 2020. Aunado a ello, presta cobertura material en tanto ampara la responsabilidad civil extracontractual, pretensión que se le endilga al extremo pasivo.
Por otro lado, frente a la responsabilidad del asegurado, debe decirse que existen elementos de prueba que deberán ser valorados por el Juez a fin de determinar si hubo responsabilidad o no en cabeza del señor Luis Arnulfo Morales Guzman como conductor del vehículo asegurado. Por otra parte, debe ternerse en cuenta que en el IPAT se atribuyó a la señora Talero la hipótesis 409 “Cruzar sin observar”, del cual podría desprenderse un hecho exclusivo de la víctima. Sin perjuicio de lo anterior, es necesario recordar que en la responsabilidad civil extracontractual por actividades peligrosas prevista en el artículo 2356 del Código Civil, se tiene un régimen de culpa presunta. Es decir, que hay una presunción de culpa en cabeza de quien ejerce una actividad peligrosa, como lo es la conducción de un vehículo automotor. En ese sentido, basta con que la víctima pruebe que quien ejercía la actividad peligrosa fue quien generó el daño, pruebe el perjuicio en si mismo y la relación de causalidad entre ambos, para que se predique la responsabilidad en cabeza de quien ejerció la actividad peligrosa. Teniendo en cuenta que las pruebas que obran en el plenario que acreditan los dos primeros elementos antes enunciados, dependerá del debate probatorio determinar si existió una relación de causalidad entre las lesiones sufridas por la señora Talero (el daño) y la actividad realizada por el asegurado o, si por el contrario se configuró la causal eximente de responsabilidad "culpa exclusiva de la víctima". Lo anterior sin perjuiocio del caracter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</si>
</sst>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nia_talero22@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1" zoomScale="90" zoomScaleNormal="90" workbookViewId="0">
      <selection activeCell="B34" sqref="B34:C34"/>
    </sheetView>
  </sheetViews>
  <sheetFormatPr baseColWidth="10" defaultColWidth="0" defaultRowHeight="14.5" x14ac:dyDescent="0.35"/>
  <cols>
    <col min="1" max="1" width="69.08984375" style="8" customWidth="1"/>
    <col min="2" max="2" width="55.08984375" style="8" customWidth="1"/>
    <col min="3" max="3" width="108.90625" style="8" customWidth="1"/>
    <col min="4" max="16384" width="11.453125" style="2" hidden="1"/>
  </cols>
  <sheetData>
    <row r="1" spans="1:3" ht="26" x14ac:dyDescent="0.35">
      <c r="A1" s="54" t="s">
        <v>0</v>
      </c>
      <c r="B1" s="54"/>
      <c r="C1" s="54"/>
    </row>
    <row r="2" spans="1:3" x14ac:dyDescent="0.35">
      <c r="A2" s="5" t="s">
        <v>159</v>
      </c>
      <c r="B2" s="61" t="s">
        <v>198</v>
      </c>
      <c r="C2" s="62"/>
    </row>
    <row r="3" spans="1:3" x14ac:dyDescent="0.35">
      <c r="A3" s="5" t="s">
        <v>126</v>
      </c>
      <c r="B3" s="57" t="s">
        <v>197</v>
      </c>
      <c r="C3" s="58"/>
    </row>
    <row r="4" spans="1:3" x14ac:dyDescent="0.35">
      <c r="A4" s="5" t="s">
        <v>138</v>
      </c>
      <c r="B4" s="57" t="s">
        <v>196</v>
      </c>
      <c r="C4" s="58"/>
    </row>
    <row r="5" spans="1:3" ht="31.5" customHeight="1" x14ac:dyDescent="0.35">
      <c r="A5" s="5" t="s">
        <v>139</v>
      </c>
      <c r="B5" s="57" t="s">
        <v>195</v>
      </c>
      <c r="C5" s="58"/>
    </row>
    <row r="6" spans="1:3" x14ac:dyDescent="0.35">
      <c r="A6" s="5" t="s">
        <v>140</v>
      </c>
      <c r="B6" s="55" t="s">
        <v>104</v>
      </c>
      <c r="C6" s="55"/>
    </row>
    <row r="7" spans="1:3" x14ac:dyDescent="0.35">
      <c r="A7" s="25" t="s">
        <v>141</v>
      </c>
      <c r="B7" s="57" t="s">
        <v>127</v>
      </c>
      <c r="C7" s="58"/>
    </row>
    <row r="8" spans="1:3" ht="23.15" customHeight="1" x14ac:dyDescent="0.35">
      <c r="A8" s="26" t="s">
        <v>142</v>
      </c>
      <c r="B8" s="55" t="s">
        <v>199</v>
      </c>
      <c r="C8" s="55"/>
    </row>
    <row r="9" spans="1:3" x14ac:dyDescent="0.35">
      <c r="A9" s="26" t="s">
        <v>143</v>
      </c>
      <c r="B9" s="64">
        <v>1070961287</v>
      </c>
      <c r="C9" s="55"/>
    </row>
    <row r="10" spans="1:3" x14ac:dyDescent="0.35">
      <c r="A10" s="26" t="s">
        <v>144</v>
      </c>
      <c r="B10" s="56" t="s">
        <v>200</v>
      </c>
      <c r="C10" s="56"/>
    </row>
    <row r="11" spans="1:3" ht="30" customHeight="1" x14ac:dyDescent="0.35">
      <c r="A11" s="27" t="s">
        <v>145</v>
      </c>
      <c r="B11" s="56">
        <v>3123180316</v>
      </c>
      <c r="C11" s="56"/>
    </row>
    <row r="12" spans="1:3" ht="30" customHeight="1" x14ac:dyDescent="0.35">
      <c r="A12" s="5" t="s">
        <v>146</v>
      </c>
      <c r="B12" s="70" t="s">
        <v>201</v>
      </c>
      <c r="C12" s="56"/>
    </row>
    <row r="13" spans="1:3" x14ac:dyDescent="0.35">
      <c r="A13" s="5" t="s">
        <v>147</v>
      </c>
      <c r="B13" s="55" t="s">
        <v>204</v>
      </c>
      <c r="C13" s="55"/>
    </row>
    <row r="14" spans="1:3" x14ac:dyDescent="0.35">
      <c r="A14" s="5" t="s">
        <v>148</v>
      </c>
      <c r="B14" s="65" t="s">
        <v>202</v>
      </c>
      <c r="C14" s="55"/>
    </row>
    <row r="15" spans="1:3" x14ac:dyDescent="0.35">
      <c r="A15" s="5" t="s">
        <v>149</v>
      </c>
      <c r="B15" s="55">
        <v>28</v>
      </c>
      <c r="C15" s="55"/>
    </row>
    <row r="16" spans="1:3" x14ac:dyDescent="0.35">
      <c r="A16" s="5" t="s">
        <v>150</v>
      </c>
      <c r="B16" s="55" t="s">
        <v>203</v>
      </c>
      <c r="C16" s="55"/>
    </row>
    <row r="17" spans="1:3" ht="15" customHeight="1" x14ac:dyDescent="0.35">
      <c r="A17" s="5" t="s">
        <v>151</v>
      </c>
      <c r="B17" s="56" t="s">
        <v>85</v>
      </c>
      <c r="C17" s="56"/>
    </row>
    <row r="18" spans="1:3" x14ac:dyDescent="0.35">
      <c r="A18" s="5" t="s">
        <v>152</v>
      </c>
      <c r="B18" s="56" t="s">
        <v>205</v>
      </c>
      <c r="C18" s="56"/>
    </row>
    <row r="19" spans="1:3" ht="18.75" customHeight="1" x14ac:dyDescent="0.35">
      <c r="A19" s="5" t="s">
        <v>153</v>
      </c>
      <c r="B19" s="59">
        <v>1100000</v>
      </c>
      <c r="C19" s="60"/>
    </row>
    <row r="20" spans="1:3" x14ac:dyDescent="0.35">
      <c r="A20" s="5" t="s">
        <v>154</v>
      </c>
      <c r="B20" s="55">
        <v>1</v>
      </c>
      <c r="C20" s="55"/>
    </row>
    <row r="21" spans="1:3" ht="17.25" customHeight="1" x14ac:dyDescent="0.35">
      <c r="A21" s="5" t="s">
        <v>155</v>
      </c>
      <c r="B21" s="56" t="s">
        <v>119</v>
      </c>
      <c r="C21" s="56"/>
    </row>
    <row r="22" spans="1:3" x14ac:dyDescent="0.35">
      <c r="A22" s="26" t="s">
        <v>156</v>
      </c>
      <c r="B22" s="68" t="s">
        <v>206</v>
      </c>
      <c r="C22" s="68"/>
    </row>
    <row r="23" spans="1:3" x14ac:dyDescent="0.35">
      <c r="A23" s="26" t="s">
        <v>157</v>
      </c>
      <c r="B23" s="69" t="s">
        <v>207</v>
      </c>
      <c r="C23" s="68"/>
    </row>
    <row r="24" spans="1:3" x14ac:dyDescent="0.35">
      <c r="A24" s="26" t="s">
        <v>158</v>
      </c>
      <c r="B24" s="69" t="s">
        <v>208</v>
      </c>
      <c r="C24" s="68"/>
    </row>
    <row r="25" spans="1:3" x14ac:dyDescent="0.35">
      <c r="A25" s="63" t="s">
        <v>120</v>
      </c>
      <c r="B25" s="68" t="s">
        <v>209</v>
      </c>
      <c r="C25" s="53"/>
    </row>
    <row r="26" spans="1:3" x14ac:dyDescent="0.35">
      <c r="A26" s="63"/>
      <c r="B26" s="53"/>
      <c r="C26" s="53"/>
    </row>
    <row r="27" spans="1:3" ht="100.5" customHeight="1" x14ac:dyDescent="0.35">
      <c r="A27" s="63"/>
      <c r="B27" s="53"/>
      <c r="C27" s="53"/>
    </row>
    <row r="28" spans="1:3" x14ac:dyDescent="0.35">
      <c r="A28" s="26" t="s">
        <v>160</v>
      </c>
      <c r="B28" s="53" t="s">
        <v>205</v>
      </c>
      <c r="C28" s="53"/>
    </row>
    <row r="29" spans="1:3" x14ac:dyDescent="0.35">
      <c r="A29" s="26" t="s">
        <v>161</v>
      </c>
      <c r="B29" s="53" t="s">
        <v>205</v>
      </c>
      <c r="C29" s="53"/>
    </row>
    <row r="30" spans="1:3" x14ac:dyDescent="0.35">
      <c r="A30" s="26" t="s">
        <v>162</v>
      </c>
      <c r="B30" s="53" t="s">
        <v>210</v>
      </c>
      <c r="C30" s="53"/>
    </row>
    <row r="31" spans="1:3" x14ac:dyDescent="0.35">
      <c r="A31" s="26" t="s">
        <v>163</v>
      </c>
      <c r="B31" s="53" t="s">
        <v>205</v>
      </c>
      <c r="C31" s="53"/>
    </row>
    <row r="32" spans="1:3" x14ac:dyDescent="0.35">
      <c r="A32" s="26" t="s">
        <v>164</v>
      </c>
      <c r="B32" s="66" t="s">
        <v>212</v>
      </c>
      <c r="C32" s="67"/>
    </row>
    <row r="33" spans="1:3" x14ac:dyDescent="0.35">
      <c r="A33" s="5" t="s">
        <v>165</v>
      </c>
      <c r="B33" s="65" t="s">
        <v>212</v>
      </c>
      <c r="C33" s="65"/>
    </row>
    <row r="34" spans="1:3" ht="43.5" x14ac:dyDescent="0.35">
      <c r="A34" s="5" t="s">
        <v>166</v>
      </c>
      <c r="B34" s="65" t="s">
        <v>211</v>
      </c>
      <c r="C34" s="55"/>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7AED3B4F-8517-46FF-AE6C-9611670DBEEF}"/>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4" sqref="B14:C14"/>
    </sheetView>
  </sheetViews>
  <sheetFormatPr baseColWidth="10" defaultColWidth="0" defaultRowHeight="14.5" x14ac:dyDescent="0.35"/>
  <cols>
    <col min="1" max="1" width="49.90625" customWidth="1"/>
    <col min="2" max="2" width="31.453125" customWidth="1"/>
    <col min="3" max="3" width="90.08984375" customWidth="1"/>
    <col min="4" max="16384" width="11.453125" hidden="1"/>
  </cols>
  <sheetData>
    <row r="1" spans="1:3" ht="26" x14ac:dyDescent="0.35">
      <c r="A1" s="90" t="s">
        <v>10</v>
      </c>
      <c r="B1" s="90"/>
      <c r="C1" s="90"/>
    </row>
    <row r="2" spans="1:3" ht="15.75" customHeight="1" x14ac:dyDescent="0.35">
      <c r="A2" s="20" t="s">
        <v>11</v>
      </c>
      <c r="B2" s="91" t="s">
        <v>213</v>
      </c>
      <c r="C2" s="92"/>
    </row>
    <row r="3" spans="1:3" s="2" customFormat="1" x14ac:dyDescent="0.35">
      <c r="A3" s="5" t="s">
        <v>1</v>
      </c>
      <c r="B3" s="55" t="str">
        <f>'AUTOS  NOTA 322'!B2:C2</f>
        <v>11001310301420240039500</v>
      </c>
      <c r="C3" s="55"/>
    </row>
    <row r="4" spans="1:3" s="2" customFormat="1" x14ac:dyDescent="0.35">
      <c r="A4" s="5" t="s">
        <v>2</v>
      </c>
      <c r="B4" s="55" t="str">
        <f>'AUTOS  NOTA 322'!B3:C3</f>
        <v>JUZGADO 14 CIVIL DEL CIRCUITO DE BOGOTÁ.</v>
      </c>
      <c r="C4" s="55"/>
    </row>
    <row r="5" spans="1:3" s="2" customFormat="1" x14ac:dyDescent="0.35">
      <c r="A5" s="5" t="s">
        <v>3</v>
      </c>
      <c r="B5" s="55" t="str">
        <f>'AUTOS  NOTA 322'!B4:C4</f>
        <v>LUIS ARNULFO MORALES GUZMAN Y ALLIANZ SEGUROS S.A.</v>
      </c>
      <c r="C5" s="55"/>
    </row>
    <row r="6" spans="1:3" s="2" customFormat="1" x14ac:dyDescent="0.35">
      <c r="A6" s="5" t="s">
        <v>4</v>
      </c>
      <c r="B6" s="55" t="str">
        <f>'AUTOS  NOTA 322'!B5:C5</f>
        <v>SONIA YOZETH TALERO RODRIGUEZ (VICTIMA DIRECTA), TANIA SOFIA LOPEZ TALERO (HIJA MENOR DE EDAD),SONIA CONSUELO RODRIGUEZ MATIS (MADRE), EDWARD OSWALDO TALERO CASTRO (PADRE), EDWARD STEVEN TALERO RODRIGUEZ (HERMANO), ASHLLY VANNESA TALERO RODRIGUEZ (HERMANA).</v>
      </c>
      <c r="C6" s="55"/>
    </row>
    <row r="7" spans="1:3" s="2" customFormat="1" x14ac:dyDescent="0.35">
      <c r="A7" s="5" t="s">
        <v>5</v>
      </c>
      <c r="B7" s="55" t="str">
        <f>'AUTOS  NOTA 322'!B6:C6</f>
        <v>DEMANDA DIRECTA</v>
      </c>
      <c r="C7" s="55"/>
    </row>
    <row r="8" spans="1:3" s="2" customFormat="1" x14ac:dyDescent="0.35">
      <c r="A8" s="29" t="s">
        <v>101</v>
      </c>
      <c r="B8" s="55" t="str">
        <f>'AUTOS  NOTA 322'!B7:C8</f>
        <v>SONIA YOZETH TALERO RODRIGUEZ</v>
      </c>
      <c r="C8" s="55"/>
    </row>
    <row r="9" spans="1:3" x14ac:dyDescent="0.35">
      <c r="A9" s="20" t="s">
        <v>12</v>
      </c>
      <c r="B9" s="55">
        <v>22551036</v>
      </c>
      <c r="C9" s="55"/>
    </row>
    <row r="10" spans="1:3" x14ac:dyDescent="0.35">
      <c r="A10" s="20" t="s">
        <v>9</v>
      </c>
      <c r="B10" s="55" t="s">
        <v>106</v>
      </c>
      <c r="C10" s="55"/>
    </row>
    <row r="11" spans="1:3" x14ac:dyDescent="0.35">
      <c r="A11" s="20" t="s">
        <v>13</v>
      </c>
      <c r="B11" s="73">
        <v>0</v>
      </c>
      <c r="C11" s="74"/>
    </row>
    <row r="12" spans="1:3" x14ac:dyDescent="0.35">
      <c r="A12" s="20" t="s">
        <v>115</v>
      </c>
      <c r="B12" s="73">
        <v>0</v>
      </c>
      <c r="C12" s="74"/>
    </row>
    <row r="13" spans="1:3" x14ac:dyDescent="0.35">
      <c r="A13" s="20" t="s">
        <v>14</v>
      </c>
      <c r="B13" s="57" t="s">
        <v>76</v>
      </c>
      <c r="C13" s="58"/>
    </row>
    <row r="14" spans="1:3" x14ac:dyDescent="0.35">
      <c r="A14" s="20" t="s">
        <v>15</v>
      </c>
      <c r="B14" s="56" t="s">
        <v>214</v>
      </c>
      <c r="C14" s="55"/>
    </row>
    <row r="15" spans="1:3" x14ac:dyDescent="0.35">
      <c r="A15" s="20" t="s">
        <v>16</v>
      </c>
      <c r="B15" s="55" t="s">
        <v>17</v>
      </c>
      <c r="C15" s="55"/>
    </row>
    <row r="16" spans="1:3" x14ac:dyDescent="0.35">
      <c r="A16" s="20" t="s">
        <v>18</v>
      </c>
      <c r="B16" s="55" t="s">
        <v>17</v>
      </c>
      <c r="C16" s="55"/>
    </row>
    <row r="17" spans="1:3" x14ac:dyDescent="0.35">
      <c r="A17" s="77" t="s">
        <v>19</v>
      </c>
      <c r="B17" s="55" t="s">
        <v>20</v>
      </c>
      <c r="C17" s="55"/>
    </row>
    <row r="18" spans="1:3" x14ac:dyDescent="0.35">
      <c r="A18" s="78"/>
      <c r="B18" s="10" t="s">
        <v>21</v>
      </c>
      <c r="C18" s="10" t="s">
        <v>22</v>
      </c>
    </row>
    <row r="19" spans="1:3" x14ac:dyDescent="0.35">
      <c r="A19" s="78"/>
      <c r="B19" s="6" t="s">
        <v>118</v>
      </c>
      <c r="C19" s="6"/>
    </row>
    <row r="20" spans="1:3" x14ac:dyDescent="0.35">
      <c r="A20" s="78"/>
      <c r="B20" s="6"/>
      <c r="C20" s="6"/>
    </row>
    <row r="21" spans="1:3" x14ac:dyDescent="0.35">
      <c r="A21" s="79"/>
      <c r="B21" s="6"/>
      <c r="C21" s="6"/>
    </row>
    <row r="22" spans="1:3" x14ac:dyDescent="0.35">
      <c r="A22" s="20" t="s">
        <v>23</v>
      </c>
      <c r="B22" s="55"/>
      <c r="C22" s="55"/>
    </row>
    <row r="23" spans="1:3" x14ac:dyDescent="0.35">
      <c r="A23" s="20" t="s">
        <v>24</v>
      </c>
      <c r="B23" s="80"/>
      <c r="C23" s="81"/>
    </row>
    <row r="24" spans="1:3" x14ac:dyDescent="0.35">
      <c r="A24" s="20" t="s">
        <v>25</v>
      </c>
      <c r="B24" s="55" t="s">
        <v>96</v>
      </c>
      <c r="C24" s="55"/>
    </row>
    <row r="25" spans="1:3" x14ac:dyDescent="0.35">
      <c r="A25" s="20" t="s">
        <v>26</v>
      </c>
      <c r="B25" s="55"/>
      <c r="C25" s="55"/>
    </row>
    <row r="26" spans="1:3" x14ac:dyDescent="0.35">
      <c r="A26" s="20" t="s">
        <v>28</v>
      </c>
      <c r="B26" s="55"/>
      <c r="C26" s="55"/>
    </row>
    <row r="27" spans="1:3" x14ac:dyDescent="0.35">
      <c r="A27" s="19" t="s">
        <v>29</v>
      </c>
      <c r="B27" s="55"/>
      <c r="C27" s="55"/>
    </row>
    <row r="28" spans="1:3" x14ac:dyDescent="0.35">
      <c r="A28" s="82" t="s">
        <v>30</v>
      </c>
      <c r="B28" s="82"/>
      <c r="C28" s="82"/>
    </row>
    <row r="29" spans="1:3" x14ac:dyDescent="0.35">
      <c r="A29" s="75" t="s">
        <v>31</v>
      </c>
      <c r="B29" s="76"/>
      <c r="C29" s="11"/>
    </row>
    <row r="30" spans="1:3" x14ac:dyDescent="0.35">
      <c r="A30" s="75" t="s">
        <v>32</v>
      </c>
      <c r="B30" s="76"/>
      <c r="C30" s="11"/>
    </row>
    <row r="31" spans="1:3" x14ac:dyDescent="0.35">
      <c r="A31" s="75" t="s">
        <v>33</v>
      </c>
      <c r="B31" s="76"/>
      <c r="C31" s="12"/>
    </row>
    <row r="32" spans="1:3" x14ac:dyDescent="0.35">
      <c r="A32" s="75" t="s">
        <v>34</v>
      </c>
      <c r="B32" s="76"/>
      <c r="C32" s="11"/>
    </row>
    <row r="33" spans="1:3" x14ac:dyDescent="0.35">
      <c r="A33" s="75" t="s">
        <v>35</v>
      </c>
      <c r="B33" s="76"/>
      <c r="C33" s="11"/>
    </row>
    <row r="34" spans="1:3" x14ac:dyDescent="0.35">
      <c r="A34" s="75" t="s">
        <v>36</v>
      </c>
      <c r="B34" s="76"/>
      <c r="C34" s="13"/>
    </row>
    <row r="35" spans="1:3" x14ac:dyDescent="0.35">
      <c r="A35" s="71" t="s">
        <v>37</v>
      </c>
      <c r="B35" s="72"/>
      <c r="C35" s="14"/>
    </row>
    <row r="36" spans="1:3" x14ac:dyDescent="0.35">
      <c r="A36" s="71" t="s">
        <v>38</v>
      </c>
      <c r="B36" s="72"/>
      <c r="C36" s="15"/>
    </row>
    <row r="37" spans="1:3" x14ac:dyDescent="0.35">
      <c r="A37" s="83" t="s">
        <v>39</v>
      </c>
      <c r="B37" s="84"/>
      <c r="C37" s="15"/>
    </row>
    <row r="38" spans="1:3" x14ac:dyDescent="0.35">
      <c r="A38" s="85"/>
      <c r="B38" s="86"/>
      <c r="C38" s="15"/>
    </row>
    <row r="39" spans="1:3" x14ac:dyDescent="0.35">
      <c r="A39" s="87"/>
      <c r="B39" s="88"/>
      <c r="C39" s="15"/>
    </row>
    <row r="40" spans="1:3" x14ac:dyDescent="0.35">
      <c r="A40" s="89" t="s">
        <v>40</v>
      </c>
      <c r="B40" s="89"/>
      <c r="C40" s="89"/>
    </row>
    <row r="41" spans="1:3" x14ac:dyDescent="0.35">
      <c r="A41" s="17" t="s">
        <v>41</v>
      </c>
      <c r="B41" s="18"/>
      <c r="C41" s="15"/>
    </row>
    <row r="42" spans="1:3" x14ac:dyDescent="0.35">
      <c r="A42" s="71" t="s">
        <v>42</v>
      </c>
      <c r="B42" s="72"/>
      <c r="C42" s="15"/>
    </row>
    <row r="43" spans="1:3" x14ac:dyDescent="0.35">
      <c r="A43" s="71" t="s">
        <v>43</v>
      </c>
      <c r="B43" s="72"/>
      <c r="C43" s="15"/>
    </row>
    <row r="44" spans="1:3" x14ac:dyDescent="0.35">
      <c r="A44" s="17" t="s">
        <v>44</v>
      </c>
      <c r="B44" s="18"/>
      <c r="C44" s="15"/>
    </row>
    <row r="45" spans="1:3" x14ac:dyDescent="0.35">
      <c r="A45" s="17" t="s">
        <v>45</v>
      </c>
      <c r="B45" s="18"/>
      <c r="C45" s="15"/>
    </row>
    <row r="46" spans="1:3" x14ac:dyDescent="0.35">
      <c r="A46" s="71" t="s">
        <v>46</v>
      </c>
      <c r="B46" s="72"/>
      <c r="C46" s="15"/>
    </row>
    <row r="47" spans="1:3" x14ac:dyDescent="0.35">
      <c r="A47" s="17" t="s">
        <v>47</v>
      </c>
      <c r="B47" s="16"/>
      <c r="C47" s="15"/>
    </row>
    <row r="48" spans="1:3" x14ac:dyDescent="0.35">
      <c r="A48" s="71" t="s">
        <v>48</v>
      </c>
      <c r="B48" s="72"/>
      <c r="C48" s="15"/>
    </row>
    <row r="49" spans="1:3" x14ac:dyDescent="0.35">
      <c r="A49" s="71" t="s">
        <v>49</v>
      </c>
      <c r="B49" s="72"/>
      <c r="C49" s="15"/>
    </row>
    <row r="50" spans="1:3" x14ac:dyDescent="0.35">
      <c r="A50" s="71" t="s">
        <v>39</v>
      </c>
      <c r="B50" s="7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B19" sqref="B19:C19"/>
    </sheetView>
  </sheetViews>
  <sheetFormatPr baseColWidth="10" defaultColWidth="0" defaultRowHeight="14.5" x14ac:dyDescent="0.35"/>
  <cols>
    <col min="1" max="1" width="70" style="41" customWidth="1"/>
    <col min="2" max="2" width="35.453125" style="41" customWidth="1"/>
    <col min="3" max="3" width="164" style="41" customWidth="1"/>
    <col min="4" max="8" width="11.453125" style="41" hidden="1" customWidth="1"/>
    <col min="9" max="9" width="12" style="41" hidden="1" customWidth="1"/>
    <col min="10" max="16384" width="11.453125" style="41" hidden="1"/>
  </cols>
  <sheetData>
    <row r="1" spans="1:9" ht="26" x14ac:dyDescent="0.35">
      <c r="A1" s="110" t="s">
        <v>50</v>
      </c>
      <c r="B1" s="110"/>
      <c r="C1" s="110"/>
    </row>
    <row r="2" spans="1:9" ht="15" customHeight="1" x14ac:dyDescent="0.35">
      <c r="A2" s="33" t="s">
        <v>11</v>
      </c>
      <c r="B2" s="95" t="str">
        <f>'AUTOS NOTA 321'!B2:C2</f>
        <v xml:space="preserve">SINIESTRO  88958338  APL-214705 </v>
      </c>
      <c r="C2" s="96"/>
    </row>
    <row r="3" spans="1:9" x14ac:dyDescent="0.35">
      <c r="A3" s="34" t="s">
        <v>1</v>
      </c>
      <c r="B3" s="111" t="str">
        <f>'AUTOS  NOTA 322'!B2:C2</f>
        <v>11001310301420240039500</v>
      </c>
      <c r="C3" s="111"/>
    </row>
    <row r="4" spans="1:9" x14ac:dyDescent="0.35">
      <c r="A4" s="34" t="s">
        <v>2</v>
      </c>
      <c r="B4" s="111" t="str">
        <f>'AUTOS  NOTA 322'!B3:C3</f>
        <v>JUZGADO 14 CIVIL DEL CIRCUITO DE BOGOTÁ.</v>
      </c>
      <c r="C4" s="111"/>
    </row>
    <row r="5" spans="1:9" x14ac:dyDescent="0.35">
      <c r="A5" s="34" t="s">
        <v>3</v>
      </c>
      <c r="B5" s="111" t="str">
        <f>'AUTOS  NOTA 322'!B4:C4</f>
        <v>LUIS ARNULFO MORALES GUZMAN Y ALLIANZ SEGUROS S.A.</v>
      </c>
      <c r="C5" s="111"/>
    </row>
    <row r="6" spans="1:9" ht="15" customHeight="1" x14ac:dyDescent="0.35">
      <c r="A6" s="34" t="s">
        <v>4</v>
      </c>
      <c r="B6" s="111" t="str">
        <f>'AUTOS  NOTA 322'!B5:C5</f>
        <v>SONIA YOZETH TALERO RODRIGUEZ (VICTIMA DIRECTA), TANIA SOFIA LOPEZ TALERO (HIJA MENOR DE EDAD),SONIA CONSUELO RODRIGUEZ MATIS (MADRE), EDWARD OSWALDO TALERO CASTRO (PADRE), EDWARD STEVEN TALERO RODRIGUEZ (HERMANO), ASHLLY VANNESA TALERO RODRIGUEZ (HERMANA).</v>
      </c>
      <c r="C6" s="111"/>
    </row>
    <row r="7" spans="1:9" x14ac:dyDescent="0.35">
      <c r="A7" s="34" t="s">
        <v>5</v>
      </c>
      <c r="B7" s="111" t="str">
        <f>'AUTOS  NOTA 322'!B6:C6</f>
        <v>DEMANDA DIRECTA</v>
      </c>
      <c r="C7" s="111"/>
    </row>
    <row r="8" spans="1:9" x14ac:dyDescent="0.35">
      <c r="A8" s="36" t="s">
        <v>101</v>
      </c>
      <c r="B8" s="111" t="str">
        <f>'AUTOS  NOTA 322'!B7:C8</f>
        <v>SONIA YOZETH TALERO RODRIGUEZ</v>
      </c>
      <c r="C8" s="111"/>
    </row>
    <row r="9" spans="1:9" x14ac:dyDescent="0.35">
      <c r="A9" s="34" t="s">
        <v>51</v>
      </c>
      <c r="B9" s="108">
        <f>SUM(C11,C12,C14,C15,C17)</f>
        <v>395128434</v>
      </c>
      <c r="C9" s="109"/>
    </row>
    <row r="10" spans="1:9" x14ac:dyDescent="0.35">
      <c r="A10" s="112" t="s">
        <v>52</v>
      </c>
      <c r="B10" s="100" t="s">
        <v>53</v>
      </c>
      <c r="C10" s="101"/>
    </row>
    <row r="11" spans="1:9" x14ac:dyDescent="0.35">
      <c r="A11" s="112"/>
      <c r="B11" s="35" t="s">
        <v>54</v>
      </c>
      <c r="C11" s="30">
        <v>82128434</v>
      </c>
    </row>
    <row r="12" spans="1:9" x14ac:dyDescent="0.35">
      <c r="A12" s="112"/>
      <c r="B12" s="35" t="s">
        <v>55</v>
      </c>
      <c r="C12" s="30">
        <v>8000000</v>
      </c>
    </row>
    <row r="13" spans="1:9" x14ac:dyDescent="0.35">
      <c r="A13" s="112"/>
      <c r="B13" s="100"/>
      <c r="C13" s="101"/>
    </row>
    <row r="14" spans="1:9" x14ac:dyDescent="0.35">
      <c r="A14" s="112"/>
      <c r="B14" s="35" t="s">
        <v>98</v>
      </c>
      <c r="C14" s="38">
        <v>135000000</v>
      </c>
    </row>
    <row r="15" spans="1:9" x14ac:dyDescent="0.35">
      <c r="A15" s="112"/>
      <c r="B15" s="35" t="s">
        <v>99</v>
      </c>
      <c r="C15" s="38">
        <v>35000000</v>
      </c>
      <c r="E15" s="41" t="s">
        <v>57</v>
      </c>
      <c r="F15" s="42">
        <v>0.7</v>
      </c>
    </row>
    <row r="16" spans="1:9" x14ac:dyDescent="0.35">
      <c r="A16" s="112"/>
      <c r="B16" s="100" t="s">
        <v>58</v>
      </c>
      <c r="C16" s="101"/>
      <c r="E16" s="41" t="s">
        <v>59</v>
      </c>
      <c r="F16" s="43">
        <v>0.3</v>
      </c>
      <c r="I16" s="44"/>
    </row>
    <row r="17" spans="1:9" x14ac:dyDescent="0.35">
      <c r="A17" s="112"/>
      <c r="B17" s="35" t="s">
        <v>215</v>
      </c>
      <c r="C17" s="39">
        <v>135000000</v>
      </c>
      <c r="F17" s="45"/>
      <c r="I17" s="44"/>
    </row>
    <row r="18" spans="1:9" ht="23.25" customHeight="1" x14ac:dyDescent="0.35">
      <c r="A18" s="37" t="s">
        <v>60</v>
      </c>
      <c r="B18" s="95" t="s">
        <v>59</v>
      </c>
      <c r="C18" s="96"/>
    </row>
    <row r="19" spans="1:9" ht="29" x14ac:dyDescent="0.35">
      <c r="A19" s="34" t="s">
        <v>62</v>
      </c>
      <c r="B19" s="102" t="s">
        <v>218</v>
      </c>
      <c r="C19" s="103"/>
    </row>
    <row r="20" spans="1:9" ht="15" customHeight="1" x14ac:dyDescent="0.35">
      <c r="A20" s="46" t="s">
        <v>63</v>
      </c>
      <c r="B20" s="97">
        <f>((C22+C23+C25+C26+C30+C28+C32+C34+C29+C33)-C37-C38)*C36*C39</f>
        <v>192128434</v>
      </c>
      <c r="C20" s="97"/>
    </row>
    <row r="21" spans="1:9" x14ac:dyDescent="0.35">
      <c r="A21" s="37" t="s">
        <v>64</v>
      </c>
      <c r="B21" s="104" t="s">
        <v>53</v>
      </c>
      <c r="C21" s="105"/>
    </row>
    <row r="22" spans="1:9" x14ac:dyDescent="0.35">
      <c r="A22" s="93"/>
      <c r="B22" s="35" t="s">
        <v>54</v>
      </c>
      <c r="C22" s="30">
        <v>82128434</v>
      </c>
    </row>
    <row r="23" spans="1:9" x14ac:dyDescent="0.35">
      <c r="A23" s="94"/>
      <c r="B23" s="35" t="s">
        <v>55</v>
      </c>
      <c r="C23" s="30"/>
    </row>
    <row r="24" spans="1:9" x14ac:dyDescent="0.35">
      <c r="A24" s="94"/>
      <c r="B24" s="100" t="s">
        <v>56</v>
      </c>
      <c r="C24" s="101"/>
    </row>
    <row r="25" spans="1:9" x14ac:dyDescent="0.35">
      <c r="A25" s="94"/>
      <c r="B25" s="35" t="s">
        <v>98</v>
      </c>
      <c r="C25" s="30">
        <v>90000000</v>
      </c>
    </row>
    <row r="26" spans="1:9" ht="29.15" customHeight="1" x14ac:dyDescent="0.35">
      <c r="A26" s="94"/>
      <c r="B26" s="35" t="s">
        <v>100</v>
      </c>
      <c r="C26" s="30">
        <v>20000000</v>
      </c>
    </row>
    <row r="27" spans="1:9" x14ac:dyDescent="0.35">
      <c r="A27" s="94"/>
      <c r="B27" s="100" t="s">
        <v>121</v>
      </c>
      <c r="C27" s="101"/>
    </row>
    <row r="28" spans="1:9" x14ac:dyDescent="0.35">
      <c r="A28" s="94"/>
      <c r="B28" s="35" t="s">
        <v>216</v>
      </c>
      <c r="C28" s="30">
        <v>0</v>
      </c>
    </row>
    <row r="29" spans="1:9" x14ac:dyDescent="0.35">
      <c r="A29" s="94"/>
      <c r="B29" s="35" t="s">
        <v>54</v>
      </c>
      <c r="C29" s="30"/>
    </row>
    <row r="30" spans="1:9" x14ac:dyDescent="0.35">
      <c r="A30" s="94"/>
      <c r="B30" s="35" t="s">
        <v>55</v>
      </c>
      <c r="C30" s="30"/>
    </row>
    <row r="31" spans="1:9" x14ac:dyDescent="0.35">
      <c r="A31" s="94"/>
      <c r="B31" s="100" t="s">
        <v>122</v>
      </c>
      <c r="C31" s="101"/>
    </row>
    <row r="32" spans="1:9" x14ac:dyDescent="0.35">
      <c r="A32" s="94"/>
      <c r="B32" s="35"/>
      <c r="C32" s="30"/>
    </row>
    <row r="33" spans="1:3" x14ac:dyDescent="0.35">
      <c r="A33" s="94"/>
      <c r="B33" s="35" t="s">
        <v>54</v>
      </c>
      <c r="C33" s="30"/>
    </row>
    <row r="34" spans="1:3" x14ac:dyDescent="0.35">
      <c r="A34" s="94"/>
      <c r="B34" s="35" t="s">
        <v>55</v>
      </c>
      <c r="C34" s="30"/>
    </row>
    <row r="35" spans="1:3" x14ac:dyDescent="0.35">
      <c r="A35" s="94"/>
      <c r="B35" s="100" t="s">
        <v>114</v>
      </c>
      <c r="C35" s="101"/>
    </row>
    <row r="36" spans="1:3" x14ac:dyDescent="0.35">
      <c r="A36" s="94"/>
      <c r="B36" s="35" t="s">
        <v>125</v>
      </c>
      <c r="C36" s="31">
        <v>1</v>
      </c>
    </row>
    <row r="37" spans="1:3" x14ac:dyDescent="0.35">
      <c r="A37" s="94"/>
      <c r="B37" s="35" t="s">
        <v>115</v>
      </c>
      <c r="C37" s="32">
        <v>0</v>
      </c>
    </row>
    <row r="38" spans="1:3" x14ac:dyDescent="0.35">
      <c r="A38" s="94"/>
      <c r="B38" s="35" t="s">
        <v>167</v>
      </c>
      <c r="C38" s="32"/>
    </row>
    <row r="39" spans="1:3" x14ac:dyDescent="0.35">
      <c r="A39" s="94"/>
      <c r="B39" s="35" t="s">
        <v>129</v>
      </c>
      <c r="C39" s="31">
        <v>1</v>
      </c>
    </row>
    <row r="40" spans="1:3" x14ac:dyDescent="0.35">
      <c r="A40" s="47" t="s">
        <v>65</v>
      </c>
      <c r="B40" s="97">
        <f>IFERROR(B20*(VLOOKUP(B18,E15:F17,2,0)),16666)</f>
        <v>57638530.199999996</v>
      </c>
      <c r="C40" s="97"/>
    </row>
    <row r="41" spans="1:3" ht="93" customHeight="1" x14ac:dyDescent="0.35">
      <c r="A41" s="34" t="s">
        <v>123</v>
      </c>
      <c r="B41" s="98" t="s">
        <v>219</v>
      </c>
      <c r="C41" s="99"/>
    </row>
    <row r="42" spans="1:3" ht="211.5" customHeight="1" x14ac:dyDescent="0.35">
      <c r="A42" s="34" t="s">
        <v>66</v>
      </c>
      <c r="B42" s="113" t="s">
        <v>217</v>
      </c>
      <c r="C42" s="114"/>
    </row>
    <row r="45" spans="1:3" ht="26" x14ac:dyDescent="0.35">
      <c r="A45" s="106" t="s">
        <v>168</v>
      </c>
      <c r="B45" s="106"/>
      <c r="C45" s="106"/>
    </row>
    <row r="46" spans="1:3" x14ac:dyDescent="0.35">
      <c r="A46" s="107" t="s">
        <v>169</v>
      </c>
      <c r="B46" s="107"/>
      <c r="C46" s="107"/>
    </row>
    <row r="47" spans="1:3" x14ac:dyDescent="0.35">
      <c r="A47" s="48" t="s">
        <v>170</v>
      </c>
      <c r="B47" s="48" t="s">
        <v>171</v>
      </c>
      <c r="C47" s="49" t="s">
        <v>172</v>
      </c>
    </row>
    <row r="48" spans="1:3" x14ac:dyDescent="0.35">
      <c r="A48" s="50" t="s">
        <v>173</v>
      </c>
      <c r="B48" s="51" t="s">
        <v>27</v>
      </c>
      <c r="C48" s="50" t="s">
        <v>174</v>
      </c>
    </row>
    <row r="49" spans="1:3" ht="37.5" x14ac:dyDescent="0.35">
      <c r="A49" s="50" t="s">
        <v>175</v>
      </c>
      <c r="B49" s="51" t="s">
        <v>27</v>
      </c>
      <c r="C49" s="50" t="s">
        <v>176</v>
      </c>
    </row>
    <row r="50" spans="1:3" ht="25" x14ac:dyDescent="0.35">
      <c r="A50" s="50" t="s">
        <v>177</v>
      </c>
      <c r="B50" s="51" t="s">
        <v>27</v>
      </c>
      <c r="C50" s="50" t="s">
        <v>178</v>
      </c>
    </row>
    <row r="51" spans="1:3" x14ac:dyDescent="0.35">
      <c r="A51" s="50" t="s">
        <v>179</v>
      </c>
      <c r="B51" s="51" t="s">
        <v>27</v>
      </c>
      <c r="C51" s="50" t="s">
        <v>180</v>
      </c>
    </row>
    <row r="52" spans="1:3" x14ac:dyDescent="0.35">
      <c r="A52" s="50" t="s">
        <v>181</v>
      </c>
      <c r="B52" s="51" t="s">
        <v>27</v>
      </c>
      <c r="C52" s="52"/>
    </row>
    <row r="53" spans="1:3" x14ac:dyDescent="0.35">
      <c r="A53" s="50" t="s">
        <v>182</v>
      </c>
      <c r="B53" s="51"/>
      <c r="C53" s="50" t="s">
        <v>183</v>
      </c>
    </row>
    <row r="54" spans="1:3" ht="25" x14ac:dyDescent="0.35">
      <c r="A54" s="50" t="s">
        <v>184</v>
      </c>
      <c r="B54" s="51" t="s">
        <v>27</v>
      </c>
      <c r="C54" s="50" t="s">
        <v>185</v>
      </c>
    </row>
    <row r="55" spans="1:3" x14ac:dyDescent="0.35">
      <c r="A55" s="50" t="s">
        <v>186</v>
      </c>
      <c r="B55" s="51" t="s">
        <v>27</v>
      </c>
      <c r="C55" s="52" t="s">
        <v>187</v>
      </c>
    </row>
    <row r="56" spans="1:3" ht="25" x14ac:dyDescent="0.35">
      <c r="A56" s="50" t="s">
        <v>188</v>
      </c>
      <c r="B56" s="51" t="s">
        <v>27</v>
      </c>
      <c r="C56" s="52" t="s">
        <v>189</v>
      </c>
    </row>
    <row r="57" spans="1:3" ht="25" x14ac:dyDescent="0.3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7" sqref="B7:C7"/>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90" t="s">
        <v>67</v>
      </c>
      <c r="B1" s="90"/>
      <c r="C1" s="90"/>
    </row>
    <row r="2" spans="1:3" x14ac:dyDescent="0.35">
      <c r="A2" s="20" t="s">
        <v>11</v>
      </c>
      <c r="B2" s="80" t="s">
        <v>213</v>
      </c>
      <c r="C2" s="81"/>
    </row>
    <row r="3" spans="1:3" x14ac:dyDescent="0.35">
      <c r="A3" s="5" t="s">
        <v>1</v>
      </c>
      <c r="B3" s="55" t="str">
        <f>'AUTOS  NOTA 322'!B2:C2</f>
        <v>11001310301420240039500</v>
      </c>
      <c r="C3" s="55"/>
    </row>
    <row r="4" spans="1:3" x14ac:dyDescent="0.35">
      <c r="A4" s="5" t="s">
        <v>2</v>
      </c>
      <c r="B4" s="55" t="str">
        <f>'AUTOS  NOTA 322'!B3:C3</f>
        <v>JUZGADO 14 CIVIL DEL CIRCUITO DE BOGOTÁ.</v>
      </c>
      <c r="C4" s="55"/>
    </row>
    <row r="5" spans="1:3" x14ac:dyDescent="0.35">
      <c r="A5" s="5" t="s">
        <v>3</v>
      </c>
      <c r="B5" s="55" t="str">
        <f>'AUTOS  NOTA 322'!B4:C4</f>
        <v>LUIS ARNULFO MORALES GUZMAN Y ALLIANZ SEGUROS S.A.</v>
      </c>
      <c r="C5" s="55"/>
    </row>
    <row r="6" spans="1:3" ht="15" customHeight="1" x14ac:dyDescent="0.35">
      <c r="A6" s="5" t="s">
        <v>4</v>
      </c>
      <c r="B6" s="55" t="str">
        <f>'AUTOS  NOTA 322'!B5:C5</f>
        <v>SONIA YOZETH TALERO RODRIGUEZ (VICTIMA DIRECTA), TANIA SOFIA LOPEZ TALERO (HIJA MENOR DE EDAD),SONIA CONSUELO RODRIGUEZ MATIS (MADRE), EDWARD OSWALDO TALERO CASTRO (PADRE), EDWARD STEVEN TALERO RODRIGUEZ (HERMANO), ASHLLY VANNESA TALERO RODRIGUEZ (HERMANA).</v>
      </c>
      <c r="C6" s="55"/>
    </row>
    <row r="7" spans="1:3" ht="15" customHeight="1" x14ac:dyDescent="0.35">
      <c r="A7" s="5" t="s">
        <v>5</v>
      </c>
      <c r="B7" s="55" t="str">
        <f>'AUTOS  NOTA 322'!B6:C6</f>
        <v>DEMANDA DIRECTA</v>
      </c>
      <c r="C7" s="55"/>
    </row>
    <row r="8" spans="1:3" ht="15" customHeight="1" x14ac:dyDescent="0.35">
      <c r="A8" s="29" t="s">
        <v>101</v>
      </c>
      <c r="B8" s="55" t="str">
        <f>'AUTOS  NOTA 322'!B7:C8</f>
        <v>SONIA YOZETH TALERO RODRIGUEZ</v>
      </c>
      <c r="C8" s="55"/>
    </row>
    <row r="9" spans="1:3" ht="18.899999999999999" customHeight="1" x14ac:dyDescent="0.35">
      <c r="A9" s="5" t="s">
        <v>102</v>
      </c>
      <c r="B9" s="55" t="s">
        <v>61</v>
      </c>
      <c r="C9" s="55"/>
    </row>
    <row r="10" spans="1:3" x14ac:dyDescent="0.35">
      <c r="A10" s="7" t="s">
        <v>64</v>
      </c>
      <c r="B10" s="116">
        <f>'AUTOS NOTA 324-478'!B20:C20</f>
        <v>192128434</v>
      </c>
      <c r="C10" s="116"/>
    </row>
    <row r="11" spans="1:3" x14ac:dyDescent="0.35">
      <c r="A11" s="7" t="s">
        <v>116</v>
      </c>
      <c r="B11" s="117">
        <v>16666</v>
      </c>
      <c r="C11" s="55"/>
    </row>
    <row r="12" spans="1:3" ht="165" customHeight="1" x14ac:dyDescent="0.35">
      <c r="A12" s="7" t="s">
        <v>68</v>
      </c>
      <c r="B12" s="127" t="s">
        <v>221</v>
      </c>
      <c r="C12" s="128"/>
    </row>
    <row r="13" spans="1:3" ht="43.5" x14ac:dyDescent="0.35">
      <c r="A13" s="5" t="s">
        <v>69</v>
      </c>
      <c r="B13" s="55" t="s">
        <v>17</v>
      </c>
      <c r="C13" s="55"/>
    </row>
    <row r="14" spans="1:3" ht="43.5" x14ac:dyDescent="0.35">
      <c r="A14" s="5" t="s">
        <v>70</v>
      </c>
      <c r="B14" s="55" t="s">
        <v>220</v>
      </c>
      <c r="C14" s="55"/>
    </row>
    <row r="15" spans="1:3" x14ac:dyDescent="0.35">
      <c r="A15" s="5" t="s">
        <v>71</v>
      </c>
      <c r="B15" s="6" t="s">
        <v>17</v>
      </c>
      <c r="C15" s="6"/>
    </row>
    <row r="16" spans="1:3" x14ac:dyDescent="0.35">
      <c r="A16" s="7" t="s">
        <v>72</v>
      </c>
      <c r="B16" s="55"/>
      <c r="C16" s="55"/>
    </row>
    <row r="17" spans="1:3" x14ac:dyDescent="0.35">
      <c r="A17" s="6" t="s">
        <v>73</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4.5" x14ac:dyDescent="0.35"/>
  <cols>
    <col min="1" max="1" width="54.453125" customWidth="1"/>
    <col min="2" max="2" width="23.453125" customWidth="1"/>
    <col min="3" max="3" width="98.90625" customWidth="1"/>
    <col min="4" max="8" width="0" hidden="1" customWidth="1"/>
    <col min="9" max="16384" width="11.453125" hidden="1"/>
  </cols>
  <sheetData>
    <row r="1" spans="1:3" ht="26" x14ac:dyDescent="0.35">
      <c r="A1" s="90" t="s">
        <v>131</v>
      </c>
      <c r="B1" s="90"/>
      <c r="C1" s="90"/>
    </row>
    <row r="2" spans="1:3" x14ac:dyDescent="0.35">
      <c r="A2" s="40" t="s">
        <v>11</v>
      </c>
      <c r="B2" s="80" t="str">
        <f>'AUTOS NOTA 321'!B2:C2</f>
        <v xml:space="preserve">SINIESTRO  88958338  APL-214705 </v>
      </c>
      <c r="C2" s="81"/>
    </row>
    <row r="3" spans="1:3" x14ac:dyDescent="0.35">
      <c r="A3" s="5" t="s">
        <v>1</v>
      </c>
      <c r="B3" s="55" t="str">
        <f>'AUTOS  NOTA 322'!B2:C2</f>
        <v>11001310301420240039500</v>
      </c>
      <c r="C3" s="55"/>
    </row>
    <row r="4" spans="1:3" x14ac:dyDescent="0.35">
      <c r="A4" s="5" t="s">
        <v>2</v>
      </c>
      <c r="B4" s="55" t="str">
        <f>'AUTOS  NOTA 322'!B3:C3</f>
        <v>JUZGADO 14 CIVIL DEL CIRCUITO DE BOGOTÁ.</v>
      </c>
      <c r="C4" s="55"/>
    </row>
    <row r="5" spans="1:3" x14ac:dyDescent="0.35">
      <c r="A5" s="5" t="s">
        <v>3</v>
      </c>
      <c r="B5" s="55" t="str">
        <f>'AUTOS  NOTA 322'!B4:C4</f>
        <v>LUIS ARNULFO MORALES GUZMAN Y ALLIANZ SEGUROS S.A.</v>
      </c>
      <c r="C5" s="55"/>
    </row>
    <row r="6" spans="1:3" x14ac:dyDescent="0.35">
      <c r="A6" s="5" t="s">
        <v>4</v>
      </c>
      <c r="B6" s="55" t="str">
        <f>'AUTOS  NOTA 322'!B5:C5</f>
        <v>SONIA YOZETH TALERO RODRIGUEZ (VICTIMA DIRECTA), TANIA SOFIA LOPEZ TALERO (HIJA MENOR DE EDAD),SONIA CONSUELO RODRIGUEZ MATIS (MADRE), EDWARD OSWALDO TALERO CASTRO (PADRE), EDWARD STEVEN TALERO RODRIGUEZ (HERMANO), ASHLLY VANNESA TALERO RODRIGUEZ (HERMANA).</v>
      </c>
      <c r="C6" s="55"/>
    </row>
    <row r="7" spans="1:3" x14ac:dyDescent="0.35">
      <c r="A7" s="5" t="s">
        <v>5</v>
      </c>
      <c r="B7" s="55" t="str">
        <f>'AUTOS  NOTA 322'!B6:C6</f>
        <v>DEMANDA DIRECTA</v>
      </c>
      <c r="C7" s="55"/>
    </row>
    <row r="8" spans="1:3" x14ac:dyDescent="0.35">
      <c r="A8" s="5" t="s">
        <v>102</v>
      </c>
      <c r="B8" s="55" t="str">
        <f>'AUTOS NOTA 324-478'!B18:C18</f>
        <v>EVENTUAL</v>
      </c>
      <c r="C8" s="55"/>
    </row>
    <row r="9" spans="1:3" x14ac:dyDescent="0.35">
      <c r="A9" s="7" t="s">
        <v>64</v>
      </c>
      <c r="B9" s="116">
        <f>'AUTOS NOTA 324-478'!B20:C20</f>
        <v>192128434</v>
      </c>
      <c r="C9" s="116"/>
    </row>
    <row r="10" spans="1:3" x14ac:dyDescent="0.35">
      <c r="A10" s="5" t="s">
        <v>132</v>
      </c>
      <c r="B10" s="119">
        <v>0</v>
      </c>
      <c r="C10" s="119"/>
    </row>
    <row r="11" spans="1:3" ht="30" customHeight="1" x14ac:dyDescent="0.35">
      <c r="A11" s="5" t="s">
        <v>192</v>
      </c>
      <c r="B11" s="55"/>
      <c r="C11" s="55"/>
    </row>
    <row r="12" spans="1:3" x14ac:dyDescent="0.35">
      <c r="A12" s="5" t="s">
        <v>193</v>
      </c>
      <c r="B12" s="118"/>
      <c r="C12" s="118"/>
    </row>
    <row r="13" spans="1:3" x14ac:dyDescent="0.35">
      <c r="A13" s="5" t="s">
        <v>194</v>
      </c>
      <c r="B13" s="55"/>
      <c r="C13" s="55"/>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4.5" x14ac:dyDescent="0.35"/>
  <cols>
    <col min="1" max="1" width="72.90625" customWidth="1"/>
    <col min="2" max="2" width="39.90625" customWidth="1"/>
    <col min="3" max="3" width="96.36328125" customWidth="1"/>
    <col min="4" max="16384" width="11.453125" hidden="1"/>
  </cols>
  <sheetData>
    <row r="1" spans="1:6" ht="26" x14ac:dyDescent="0.35">
      <c r="A1" s="90" t="s">
        <v>133</v>
      </c>
      <c r="B1" s="90"/>
      <c r="C1" s="90"/>
    </row>
    <row r="2" spans="1:6" x14ac:dyDescent="0.35">
      <c r="A2" s="20" t="s">
        <v>11</v>
      </c>
      <c r="B2" s="80" t="str">
        <f>'AUTOS NOTA 321'!B2:C2</f>
        <v xml:space="preserve">SINIESTRO  88958338  APL-214705 </v>
      </c>
      <c r="C2" s="81"/>
    </row>
    <row r="3" spans="1:6" x14ac:dyDescent="0.35">
      <c r="A3" s="5" t="s">
        <v>1</v>
      </c>
      <c r="B3" s="55" t="str">
        <f>'AUTOS  NOTA 322'!B2:C2</f>
        <v>11001310301420240039500</v>
      </c>
      <c r="C3" s="55"/>
    </row>
    <row r="4" spans="1:6" x14ac:dyDescent="0.35">
      <c r="A4" s="5" t="s">
        <v>2</v>
      </c>
      <c r="B4" s="55" t="str">
        <f>'AUTOS  NOTA 322'!B3:C3</f>
        <v>JUZGADO 14 CIVIL DEL CIRCUITO DE BOGOTÁ.</v>
      </c>
      <c r="C4" s="55"/>
    </row>
    <row r="5" spans="1:6" ht="15" customHeight="1" x14ac:dyDescent="0.35">
      <c r="A5" s="5" t="s">
        <v>3</v>
      </c>
      <c r="B5" s="55" t="str">
        <f>'AUTOS  NOTA 322'!B4:C4</f>
        <v>LUIS ARNULFO MORALES GUZMAN Y ALLIANZ SEGUROS S.A.</v>
      </c>
      <c r="C5" s="55"/>
    </row>
    <row r="6" spans="1:6" ht="15" customHeight="1" x14ac:dyDescent="0.35">
      <c r="A6" s="5" t="s">
        <v>4</v>
      </c>
      <c r="B6" s="55" t="str">
        <f>'AUTOS  NOTA 322'!B5:C5</f>
        <v>SONIA YOZETH TALERO RODRIGUEZ (VICTIMA DIRECTA), TANIA SOFIA LOPEZ TALERO (HIJA MENOR DE EDAD),SONIA CONSUELO RODRIGUEZ MATIS (MADRE), EDWARD OSWALDO TALERO CASTRO (PADRE), EDWARD STEVEN TALERO RODRIGUEZ (HERMANO), ASHLLY VANNESA TALERO RODRIGUEZ (HERMANA).</v>
      </c>
      <c r="C6" s="55"/>
    </row>
    <row r="7" spans="1:6" x14ac:dyDescent="0.35">
      <c r="A7" s="5" t="s">
        <v>5</v>
      </c>
      <c r="B7" s="55" t="str">
        <f>'AUTOS  NOTA 322'!B6:C6</f>
        <v>DEMANDA DIRECTA</v>
      </c>
      <c r="C7" s="55"/>
    </row>
    <row r="8" spans="1:6" x14ac:dyDescent="0.35">
      <c r="A8" s="5" t="s">
        <v>134</v>
      </c>
      <c r="B8" s="120">
        <f>'AUTOS NOTA 324-478'!B20:C20</f>
        <v>192128434</v>
      </c>
      <c r="C8" s="120"/>
    </row>
    <row r="9" spans="1:6" x14ac:dyDescent="0.35">
      <c r="A9" s="5" t="s">
        <v>135</v>
      </c>
      <c r="B9" s="55"/>
      <c r="C9" s="55"/>
    </row>
    <row r="10" spans="1:6" ht="111" customHeight="1" x14ac:dyDescent="0.35">
      <c r="A10" s="5" t="s">
        <v>136</v>
      </c>
      <c r="B10" s="55"/>
      <c r="C10" s="55"/>
    </row>
    <row r="11" spans="1:6" ht="21" customHeight="1" x14ac:dyDescent="0.35">
      <c r="A11" s="121"/>
      <c r="B11" s="121"/>
      <c r="C11" s="121"/>
      <c r="E11" t="s">
        <v>57</v>
      </c>
      <c r="F11" s="22">
        <v>0.7</v>
      </c>
    </row>
    <row r="12" spans="1:6" hidden="1" x14ac:dyDescent="0.35">
      <c r="A12" s="122"/>
      <c r="B12" s="122"/>
      <c r="C12" s="122"/>
      <c r="E12" t="s">
        <v>59</v>
      </c>
      <c r="F12" s="23">
        <v>0.3</v>
      </c>
    </row>
    <row r="13" spans="1:6" ht="18.5" x14ac:dyDescent="0.35">
      <c r="A13" s="123" t="s">
        <v>137</v>
      </c>
      <c r="B13" s="123"/>
      <c r="C13" s="123"/>
    </row>
    <row r="14" spans="1:6" x14ac:dyDescent="0.35">
      <c r="A14" s="37" t="s">
        <v>60</v>
      </c>
      <c r="B14" s="95" t="s">
        <v>61</v>
      </c>
      <c r="C14" s="96"/>
    </row>
    <row r="15" spans="1:6" ht="29" x14ac:dyDescent="0.35">
      <c r="A15" s="21" t="s">
        <v>63</v>
      </c>
      <c r="B15" s="124">
        <f>((C17+C18+C20+C21+C25+C23+C27+C29+C24+C28)-C32)*C31*C33</f>
        <v>1000000000</v>
      </c>
      <c r="C15" s="124"/>
    </row>
    <row r="16" spans="1:6" x14ac:dyDescent="0.35">
      <c r="A16" s="7" t="s">
        <v>64</v>
      </c>
      <c r="B16" s="125" t="s">
        <v>53</v>
      </c>
      <c r="C16" s="126"/>
    </row>
    <row r="17" spans="1:3" x14ac:dyDescent="0.35">
      <c r="A17" s="93"/>
      <c r="B17" s="35" t="s">
        <v>54</v>
      </c>
      <c r="C17" s="30">
        <v>1000000000</v>
      </c>
    </row>
    <row r="18" spans="1:3" x14ac:dyDescent="0.35">
      <c r="A18" s="94"/>
      <c r="B18" s="35" t="s">
        <v>55</v>
      </c>
      <c r="C18" s="30">
        <v>0</v>
      </c>
    </row>
    <row r="19" spans="1:3" x14ac:dyDescent="0.35">
      <c r="A19" s="94"/>
      <c r="B19" s="100" t="s">
        <v>56</v>
      </c>
      <c r="C19" s="101"/>
    </row>
    <row r="20" spans="1:3" x14ac:dyDescent="0.35">
      <c r="A20" s="94"/>
      <c r="B20" s="35" t="s">
        <v>98</v>
      </c>
      <c r="C20" s="30">
        <v>0</v>
      </c>
    </row>
    <row r="21" spans="1:3" ht="29" x14ac:dyDescent="0.35">
      <c r="A21" s="94"/>
      <c r="B21" s="35" t="s">
        <v>100</v>
      </c>
      <c r="C21" s="30">
        <v>0</v>
      </c>
    </row>
    <row r="22" spans="1:3" x14ac:dyDescent="0.35">
      <c r="A22" s="94"/>
      <c r="B22" s="100" t="s">
        <v>121</v>
      </c>
      <c r="C22" s="101"/>
    </row>
    <row r="23" spans="1:3" x14ac:dyDescent="0.35">
      <c r="A23" s="94"/>
      <c r="B23" s="35" t="s">
        <v>130</v>
      </c>
      <c r="C23" s="30">
        <v>0</v>
      </c>
    </row>
    <row r="24" spans="1:3" x14ac:dyDescent="0.35">
      <c r="A24" s="94"/>
      <c r="B24" s="35" t="s">
        <v>54</v>
      </c>
      <c r="C24" s="30">
        <v>0</v>
      </c>
    </row>
    <row r="25" spans="1:3" x14ac:dyDescent="0.35">
      <c r="A25" s="94"/>
      <c r="B25" s="35" t="s">
        <v>55</v>
      </c>
      <c r="C25" s="30">
        <v>0</v>
      </c>
    </row>
    <row r="26" spans="1:3" x14ac:dyDescent="0.35">
      <c r="A26" s="94"/>
      <c r="B26" s="100" t="s">
        <v>122</v>
      </c>
      <c r="C26" s="101"/>
    </row>
    <row r="27" spans="1:3" x14ac:dyDescent="0.35">
      <c r="A27" s="94"/>
      <c r="B27" s="35"/>
      <c r="C27" s="30"/>
    </row>
    <row r="28" spans="1:3" x14ac:dyDescent="0.35">
      <c r="A28" s="94"/>
      <c r="B28" s="35" t="s">
        <v>54</v>
      </c>
      <c r="C28" s="30">
        <v>0</v>
      </c>
    </row>
    <row r="29" spans="1:3" x14ac:dyDescent="0.35">
      <c r="A29" s="94"/>
      <c r="B29" s="35" t="s">
        <v>55</v>
      </c>
      <c r="C29" s="30">
        <v>0</v>
      </c>
    </row>
    <row r="30" spans="1:3" x14ac:dyDescent="0.35">
      <c r="A30" s="94"/>
      <c r="B30" s="100" t="s">
        <v>114</v>
      </c>
      <c r="C30" s="101"/>
    </row>
    <row r="31" spans="1:3" x14ac:dyDescent="0.35">
      <c r="A31" s="94"/>
      <c r="B31" s="35" t="s">
        <v>125</v>
      </c>
      <c r="C31" s="31">
        <v>1</v>
      </c>
    </row>
    <row r="32" spans="1:3" x14ac:dyDescent="0.35">
      <c r="A32" s="94"/>
      <c r="B32" s="35" t="s">
        <v>115</v>
      </c>
      <c r="C32" s="32">
        <v>0</v>
      </c>
    </row>
    <row r="33" spans="1:3" x14ac:dyDescent="0.35">
      <c r="A33" s="94"/>
      <c r="B33" s="35" t="s">
        <v>129</v>
      </c>
      <c r="C33" s="31">
        <v>1</v>
      </c>
    </row>
    <row r="34" spans="1:3" x14ac:dyDescent="0.35">
      <c r="A34" s="24" t="s">
        <v>65</v>
      </c>
      <c r="B34" s="97">
        <f>IFERROR(B15*(VLOOKUP(B14,E11:F13,2,0)),16666)</f>
        <v>16666</v>
      </c>
      <c r="C34" s="97"/>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08984375" bestFit="1" customWidth="1"/>
    <col min="5" max="5" width="42.90625" bestFit="1" customWidth="1"/>
    <col min="12" max="12" width="30.5429687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5">
      <c r="A2" t="s">
        <v>76</v>
      </c>
      <c r="B2" t="s">
        <v>27</v>
      </c>
      <c r="C2" t="s">
        <v>77</v>
      </c>
      <c r="D2" s="2" t="s">
        <v>78</v>
      </c>
      <c r="E2" s="1" t="s">
        <v>79</v>
      </c>
      <c r="F2" s="2" t="s">
        <v>61</v>
      </c>
      <c r="G2" s="4">
        <v>0.7</v>
      </c>
      <c r="H2" t="s">
        <v>7</v>
      </c>
      <c r="I2" t="s">
        <v>80</v>
      </c>
      <c r="K2" t="s">
        <v>104</v>
      </c>
      <c r="L2" s="28" t="s">
        <v>105</v>
      </c>
      <c r="M2" t="s">
        <v>81</v>
      </c>
      <c r="N2" t="s">
        <v>59</v>
      </c>
      <c r="O2" t="s">
        <v>27</v>
      </c>
    </row>
    <row r="3" spans="1:15" x14ac:dyDescent="0.35">
      <c r="A3" t="s">
        <v>81</v>
      </c>
      <c r="C3" t="s">
        <v>82</v>
      </c>
      <c r="D3" s="2" t="s">
        <v>83</v>
      </c>
      <c r="E3" s="1" t="s">
        <v>84</v>
      </c>
      <c r="F3" s="2" t="s">
        <v>59</v>
      </c>
      <c r="G3" s="4">
        <v>0.3</v>
      </c>
      <c r="H3" t="s">
        <v>85</v>
      </c>
      <c r="I3" t="s">
        <v>86</v>
      </c>
      <c r="L3" s="28"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28" t="s">
        <v>108</v>
      </c>
    </row>
    <row r="6" spans="1:15" x14ac:dyDescent="0.35">
      <c r="E6" s="1" t="s">
        <v>94</v>
      </c>
      <c r="I6" t="s">
        <v>95</v>
      </c>
      <c r="L6" s="28" t="s">
        <v>128</v>
      </c>
    </row>
    <row r="7" spans="1:15" x14ac:dyDescent="0.35">
      <c r="E7" s="1" t="s">
        <v>96</v>
      </c>
      <c r="I7" t="s">
        <v>119</v>
      </c>
      <c r="L7" s="28" t="s">
        <v>109</v>
      </c>
    </row>
    <row r="8" spans="1:15" x14ac:dyDescent="0.35">
      <c r="E8" s="1" t="s">
        <v>97</v>
      </c>
      <c r="L8" s="28" t="s">
        <v>121</v>
      </c>
    </row>
    <row r="9" spans="1:15" x14ac:dyDescent="0.35">
      <c r="L9" s="28" t="s">
        <v>110</v>
      </c>
    </row>
    <row r="10" spans="1:15" x14ac:dyDescent="0.35">
      <c r="L10" s="28" t="s">
        <v>111</v>
      </c>
    </row>
    <row r="11" spans="1:15" x14ac:dyDescent="0.35">
      <c r="L11" s="28" t="s">
        <v>112</v>
      </c>
    </row>
    <row r="12" spans="1:15" x14ac:dyDescent="0.35">
      <c r="L12" s="28" t="s">
        <v>113</v>
      </c>
    </row>
    <row r="13" spans="1:15" x14ac:dyDescent="0.3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F3A022-14CF-46D5-8131-E943E7D11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2025-03-04T19:06:20Z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