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e02698\Documents\"/>
    </mc:Choice>
  </mc:AlternateContent>
  <xr:revisionPtr revIDLastSave="0" documentId="13_ncr:1_{5E6DE9E7-FB05-4CC5-B08C-984A29554FC6}" xr6:coauthVersionLast="47" xr6:coauthVersionMax="47" xr10:uidLastSave="{00000000-0000-0000-0000-000000000000}"/>
  <bookViews>
    <workbookView xWindow="-110" yWindow="-110" windowWidth="19420" windowHeight="10300" firstSheet="4"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0" i="12" l="1"/>
  <c r="B8" i="17"/>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<sst xmlns="http://schemas.openxmlformats.org/spreadsheetml/2006/main" count="231" uniqueCount="153">
  <si>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</si>
  <si>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</si>
  <si>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</si>
  <si>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</si>
  <si>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</si>
  <si>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</si>
  <si>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</si>
  <si>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</si>
  <si>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</si>
  <si>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</si>
  <si>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</si>
  <si>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</si>
  <si>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</si>
  <si>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</si>
  <si>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</si>
  <si>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</si>
  <si>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</si>
  <si>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</si>
  <si>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</si>
  <si>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</si>
  <si>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</si>
  <si>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</si>
  <si>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</si>
  <si>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</si>
  <si>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</si>
  <si>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</si>
  <si>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</si>
  <si>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</si>
  <si>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</si>
  <si>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</si>
  <si>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</si>
  <si>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</si>
  <si>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</si>
  <si>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</si>
  <si>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</si>
  <si>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</si>
  <si>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</si>
  <si>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</si>
  <si>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</si>
  <si>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</si>
  <si>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</si>
  <si>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</si>
  <si>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</si>
  <si>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</si>
  <si>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</si>
  <si>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</si>
  <si>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</si>
  <si>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</si>
  <si>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</si>
  <si>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</si>
  <si>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</si>
  <si>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</si>
  <si>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</si>
  <si>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</si>
  <si>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</si>
  <si>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</si>
  <si>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</si>
  <si>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</si>
  <si>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</si>
  <si>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</si>
  <si>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</si>
  <si>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</si>
  <si>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</si>
  <si>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</si>
  <si>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</si>
  <si>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</si>
  <si>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</si>
  <si>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</si>
  <si>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</si>
  <si>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</si>
  <si>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</si>
  <si>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</si>
  <si>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</si>
  <si>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</si>
  <si>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</si>
  <si>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</si>
  <si>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</si>
  <si>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</si>
  <si>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</si>
  <si>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</si>
  <si>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</si>
  <si>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</si>
  <si>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</si>
  <si>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</si>
  <si>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</si>
  <si>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</si>
  <si>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</si>
  <si>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</si>
  <si>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</si>
  <si>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</si>
  <si>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</si>
  <si>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</si>
  <si>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</si>
  <si>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</si>
  <si>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</si>
  <si>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</si>
  <si>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</si>
  <si>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</si>
  <si>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</si>
  <si>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</si>
  <si>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</si>
  <si>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</si>
  <si>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</si>
  <si>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</si>
  <si>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</si>
  <si>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</si>
  <si>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</si>
  <si>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</si>
  <si>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</si>
  <si>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</si>
  <si>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</si>
  <si>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</si>
  <si>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</si>
  <si>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</si>
  <si>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</si>
  <si>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</si>
  <si>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</si>
  <si>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</si>
  <si>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PRF 004-2020 </t>
  </si>
  <si>
    <t>Contraloría Municipal de Bello</t>
  </si>
  <si>
    <t xml:space="preserve">Municipio de Bello </t>
  </si>
  <si>
    <t>30 de diciembre de 2015 y 30 diciembre de 2016</t>
  </si>
  <si>
    <t>890.980.112-1</t>
  </si>
  <si>
    <t>Póliza de Seguro de Manejo Global Entidades Oficiales No. 1000411</t>
  </si>
  <si>
    <t>Fallos con responsabilidad fiscal</t>
  </si>
  <si>
    <t>14 de enero de 2025</t>
  </si>
  <si>
    <t>17 de enero de 2025</t>
  </si>
  <si>
    <t>ALLIANZ SEGUROS S.A. Y OTROS</t>
  </si>
  <si>
    <t>31 de enero de 2025</t>
  </si>
  <si>
    <t>En la liquidación y pago de obligaciones urbanísticas, contenidas en la expedición de las 35 licencias por reconocimientos evaluadas en el año 2015 y 42 licencias de la muestra del 2016 se hicieron por menor valor al que por norma debían hacerlo, esto debido a que omitieron incrementar el avalúo de la zona geoeconómica en el IPC en las v¡gencias 2015 y 2016 como lo establecía el parágrafo 2 del Aftículo 77 del Estatuto Tributario Acuerdo 28 de 2012, el cual sirve para la liquidación de las obligaciones urbanísticas de zonas verdes, otra de las razones es por el número de decimales en el área o la forma de redondear las cifras.</t>
  </si>
  <si>
    <t>RADICADO</t>
  </si>
  <si>
    <t>CONTRALORÍA</t>
  </si>
  <si>
    <t>DETRIMENTO</t>
  </si>
  <si>
    <t>TERCEROS CIVILMENTE RESPONSABLES</t>
  </si>
  <si>
    <r>
      <t xml:space="preserve">SINIESTRO </t>
    </r>
    <r>
      <rPr>
        <sz val="11"/>
        <color theme="1"/>
        <rFont val="Calibri"/>
        <family val="2"/>
        <scheme val="minor"/>
      </rPr>
      <t xml:space="preserve">148622012 - </t>
    </r>
    <r>
      <rPr>
        <b/>
        <sz val="11"/>
        <color theme="1"/>
        <rFont val="Calibri"/>
        <family val="2"/>
        <scheme val="minor"/>
      </rPr>
      <t>APLICATIVO</t>
    </r>
    <r>
      <rPr>
        <sz val="11"/>
        <color theme="1"/>
        <rFont val="Calibri"/>
        <family val="2"/>
        <scheme val="minor"/>
      </rPr>
      <t xml:space="preserve"> 214672</t>
    </r>
  </si>
  <si>
    <t>21924685 / 0 (Código interno Allianz)</t>
  </si>
  <si>
    <t>Del valor total asegurado ($350.000.000), Allianz Seguros S.A. asumió solo el 50% ($175.000.0000), de los cuales se encuentra disponible $114.207.339, toda vez que se han efecuado pagos que ascienden a $60.792.661 con cargo al seguro vinculado.</t>
  </si>
  <si>
    <t>Desde el 28/04/2016 hasta el 28/10/2017.</t>
  </si>
  <si>
    <t xml:space="preserve">AXA COLPATRIA SEGUROS S.A. </t>
  </si>
  <si>
    <t>50% - Compañía líder (Póliza 1000411).</t>
  </si>
  <si>
    <t>ALLIANZ SEGUROS S.A.</t>
  </si>
  <si>
    <t>50% (Póliza 21924685).</t>
  </si>
  <si>
    <t>X - Amparar los riesgos que impliquen menoscabo de los fondos o bienes de propiedad, o de terceros bajo tenencia, control y/o responsabilidad del municipio de bello y la Contraloría municipal de bello, causados por acciones de infidelidad y/o apropiación de sus servidores (funcionarios), al incurrir en delitos contra la administración pública o en alcances por incumplimiento de las disposiciones legales y reglamentarias, incluyendo el costo de la rendición de cuentas en caso de abandono del cargo o fallecimiento del empleado.</t>
  </si>
  <si>
    <t xml:space="preserve">• Disminución de la suma asegurada por pago de indemnizaciones con cargo a la PÓLIZA DE MANEJO No.21924685 / 0.
</t>
  </si>
  <si>
    <t>X - Del valor total asegurado ($350.000.000), Allianz Seguros S.A. asumió solo el 50%. Es decir, $175.000.0000.</t>
  </si>
  <si>
    <t>X - Del valor total asegurado ($350.000.000), Allianz Seguros S.A. asumió solo el 50% ($175.000.0000), de los cuales se encuentra disponible $114.207.339, toda vez que se han efecuado pagos que ascienden a $60.792.661 con cargo al seguro vinculado.</t>
  </si>
  <si>
    <t>N/A</t>
  </si>
  <si>
    <r>
      <t xml:space="preserve">X - </t>
    </r>
    <r>
      <rPr>
        <b/>
        <u/>
        <sz val="11"/>
        <color theme="1"/>
        <rFont val="Calibri"/>
        <family val="2"/>
        <scheme val="minor"/>
      </rPr>
      <t>Coaseguro aceptado</t>
    </r>
    <r>
      <rPr>
        <sz val="11"/>
        <color theme="1"/>
        <rFont val="Calibri"/>
        <family val="2"/>
        <scheme val="minor"/>
      </rPr>
      <t>: Compañía líder AXA COLPATRIA SEGUROS S.A.  (50%), ALLIANZ SEGUROS S.A. (50%).</t>
    </r>
  </si>
  <si>
    <t>X- Sin deducible.</t>
  </si>
  <si>
    <t xml:space="preserve">La contingencia es calificada como eventual debido a que la Póliza de Seguro de Manejo Global Entidades Oficiales No. 1000411 presta cobertura material y temporal de conformidad con los hechos objeto de investigación fiscal por parte de la Contraloria Municipal de Bello. La póliza presta cobertura material debido a que ampara "fallos con responsabilidad fiscal". Respecto de la cobertura temporal, debe decirse que la póliza fue pactada bajo la modalidad de ocurrencia con una vigencia desde 28 de abril 2016 al 28 de octubre 2017. Si se tiene en cuenta que los hechos objetos de investigación datan del 30 de diciembre de 2015 y 31 de diciembre de 2016, la póliza prestaria cobertura temporal solo respecto de los hechos acaecidos en 2016. Respecto de la responsabilidad  del presunto responsable fiscal debe decirse que en el acervo probatorio, no se acreditan, per se, todos los elementos de la responsabilidad fiscal de que trata el articulo 5 de la ley 610 de 2000, sin que se agote el debate probatorio y los argumentos presentados por el señor Carlos Mauricio Henao en calidad de Secretario de planeación para el momento de los hechos. </t>
  </si>
  <si>
    <t>El valor de la contingencia corresponde al 50% de la estimación del daño patrimonial del Estado realizado por la Contraloría Municipal de Bello. Como el la estimación del daño patrimonial es de $ 18.960.676, el 50% de este valor en virtud de coaseguro asumido por Allianz, es de 9.480.338. Es por lo anterior, que este ultimo valor es el valor de la contingencia.</t>
  </si>
  <si>
    <t>1. - INEXISTENCIA DE DAÑO PATRIMONIAL AL ESTADO./ 2. INEXISTENCIA DE CULPA GRAVE Y/O DOLO EN
CABEZA DE CARLOS MAURICIO HENAO BARRERA / 3. FALTA DE COBERTURA TEMPORAL DE LA PÓLIZA DE MANEJO GLOBAL
ENTIDADES OFICIALES NO. 1000411, RESPECTO DE LOS TRAMITES OCURRIDOS
EN EL AÑO 2015. / 4. FALTA DE COBERTURA MATERIAL FRENTE AL CURADOR PRIMERO URBANO,
EL SEÑOR DIEGO LEON MARIN GOMEZ. / 5. INEXIGIBILIDAD DE OBLIGACIÓN A CARGO ALLIANZ SEGUROS POR LA NO
REALIZACIÓN DEL RIESGO ASEGURADO. / 6.TITULOS DE IMPUTACIÓN COMO RIESGOS INASEGURABLES. / 7. EN CUALQUIER CASO, DE NINGUNA FORMA SE PODRÁ EXCEDER EL LIMITE DEL
VALOR ASEGURADO. / 8. DISPONIBILIDAD DEL VALOR ASEGURADO. /9. PRESCRIPCIÓN DE LAS ACCIONES DERIVADAS DEL CONTRATO DE SEGURO.</t>
  </si>
  <si>
    <t>Aplicativo 214672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</si>
</sst>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
      <sz val="11"/>
      <color theme="1"/>
      <name val="Calibri (Cuerpo)"/>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42" fontId="0" fillId="0" borderId="1" xfId="1" applyFont="1" applyBorder="1" applyAlignment="1">
      <alignment vertical="top" wrapText="1"/>
    </xf>
    <xf numFmtId="5" fontId="0" fillId="0" borderId="1" xfId="1" applyNumberFormat="1" applyFont="1" applyBorder="1" applyAlignment="1">
      <alignment horizontal="left" vertical="center"/>
    </xf>
    <xf numFmtId="0" fontId="2" fillId="0" borderId="2" xfId="0" applyFont="1"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top" wrapText="1"/>
    </xf>
    <xf numFmtId="0" fontId="11" fillId="0" borderId="1" xfId="0" applyFont="1" applyBorder="1" applyAlignment="1">
      <alignment horizontal="justify" vertical="top"/>
    </xf>
    <xf numFmtId="0" fontId="0" fillId="0" borderId="1" xfId="0" applyBorder="1" applyAlignment="1">
      <alignment horizontal="justify" vertical="top"/>
    </xf>
    <xf numFmtId="0" fontId="11"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0" fontId="9" fillId="0" borderId="10" xfId="0" applyFont="1" applyBorder="1" applyAlignment="1">
      <alignment horizontal="center" vertical="center"/>
    </xf>
    <xf numFmtId="5" fontId="0" fillId="5" borderId="1" xfId="1" applyNumberFormat="1" applyFont="1" applyFill="1" applyBorder="1" applyAlignment="1">
      <alignment horizontal="left" vertical="top"/>
    </xf>
    <xf numFmtId="5" fontId="0" fillId="5" borderId="1" xfId="1" applyNumberFormat="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sheetData>
    <row r="1" spans="1:1">
      <c r="A1" s="6" t="s">
        <v>0</v>
      </c>
    </row>
    <row r="2" spans="1:1">
      <c r="A2" s="6" t="s">
        <v>1</v>
      </c>
    </row>
    <row r="3" spans="1:1">
      <c r="A3" s="6"/>
    </row>
    <row r="4" spans="1:1">
      <c r="A4" s="6" t="s">
        <v>2</v>
      </c>
    </row>
    <row r="5" spans="1:1">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6" zoomScale="110" zoomScaleNormal="110" workbookViewId="0">
      <selection activeCell="B19" sqref="B19:C19"/>
    </sheetView>
  </sheetViews>
  <sheetFormatPr baseColWidth="10" defaultColWidth="0" defaultRowHeight="14.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c r="A1" s="44" t="s">
        <v>4</v>
      </c>
      <c r="B1" s="44"/>
      <c r="C1" s="44"/>
    </row>
    <row r="2" spans="1:3">
      <c r="A2" s="5" t="s">
        <v>5</v>
      </c>
      <c r="B2" s="39" t="s">
        <v>118</v>
      </c>
      <c r="C2" s="39"/>
    </row>
    <row r="3" spans="1:3" ht="15" customHeight="1">
      <c r="A3" s="5" t="s">
        <v>6</v>
      </c>
      <c r="B3" s="42" t="s">
        <v>119</v>
      </c>
      <c r="C3" s="43"/>
    </row>
    <row r="4" spans="1:3">
      <c r="A4" s="5" t="s">
        <v>7</v>
      </c>
      <c r="B4" s="40" t="s">
        <v>1</v>
      </c>
      <c r="C4" s="41"/>
    </row>
    <row r="5" spans="1:3">
      <c r="A5" s="5" t="s">
        <v>8</v>
      </c>
      <c r="B5" s="38" t="s">
        <v>3</v>
      </c>
      <c r="C5" s="45"/>
    </row>
    <row r="6" spans="1:3">
      <c r="A6" s="5" t="s">
        <v>9</v>
      </c>
      <c r="B6" s="46" t="s">
        <v>120</v>
      </c>
      <c r="C6" s="47"/>
    </row>
    <row r="7" spans="1:3">
      <c r="A7" s="5" t="s">
        <v>10</v>
      </c>
      <c r="B7" s="48">
        <v>18960676</v>
      </c>
      <c r="C7" s="39"/>
    </row>
    <row r="8" spans="1:3">
      <c r="A8" s="28" t="s">
        <v>11</v>
      </c>
      <c r="B8" s="38" t="s">
        <v>127</v>
      </c>
      <c r="C8" s="39"/>
    </row>
    <row r="9" spans="1:3">
      <c r="A9" s="5" t="s">
        <v>12</v>
      </c>
      <c r="B9" s="49" t="s">
        <v>121</v>
      </c>
      <c r="C9" s="50"/>
    </row>
    <row r="10" spans="1:3">
      <c r="A10" s="53" t="s">
        <v>13</v>
      </c>
      <c r="B10" s="54" t="s">
        <v>129</v>
      </c>
      <c r="C10" s="39"/>
    </row>
    <row r="11" spans="1:3" ht="30" customHeight="1">
      <c r="A11" s="53"/>
      <c r="B11" s="39"/>
      <c r="C11" s="39"/>
    </row>
    <row r="12" spans="1:3" ht="65.5" customHeight="1">
      <c r="A12" s="53"/>
      <c r="B12" s="39"/>
      <c r="C12" s="39"/>
    </row>
    <row r="13" spans="1:3">
      <c r="A13" s="5" t="s">
        <v>14</v>
      </c>
      <c r="B13" s="39" t="s">
        <v>120</v>
      </c>
      <c r="C13" s="39"/>
    </row>
    <row r="14" spans="1:3" ht="17.25" customHeight="1">
      <c r="A14" s="5" t="s">
        <v>15</v>
      </c>
      <c r="B14" s="55" t="s">
        <v>122</v>
      </c>
      <c r="C14" s="55"/>
    </row>
    <row r="15" spans="1:3" ht="15.75" customHeight="1">
      <c r="A15" s="5" t="s">
        <v>16</v>
      </c>
      <c r="B15" s="56" t="s">
        <v>123</v>
      </c>
      <c r="C15" s="55"/>
    </row>
    <row r="16" spans="1:3" ht="33" customHeight="1">
      <c r="A16" s="5" t="s">
        <v>17</v>
      </c>
      <c r="B16" s="49" t="s">
        <v>124</v>
      </c>
      <c r="C16" s="50"/>
    </row>
    <row r="17" spans="1:3" ht="18.75" customHeight="1">
      <c r="A17" s="5" t="s">
        <v>18</v>
      </c>
      <c r="B17" s="51" t="s">
        <v>125</v>
      </c>
      <c r="C17" s="52"/>
    </row>
    <row r="18" spans="1:3">
      <c r="A18" s="5" t="s">
        <v>19</v>
      </c>
      <c r="B18" s="51" t="s">
        <v>126</v>
      </c>
      <c r="C18" s="52"/>
    </row>
    <row r="19" spans="1:3">
      <c r="A19" s="5" t="s">
        <v>20</v>
      </c>
      <c r="B19" s="39" t="s">
        <v>128</v>
      </c>
      <c r="C19" s="39"/>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opLeftCell="A3" zoomScale="90" zoomScaleNormal="90" workbookViewId="0">
      <selection activeCell="B10" sqref="B10"/>
    </sheetView>
  </sheetViews>
  <sheetFormatPr baseColWidth="10" defaultColWidth="0" defaultRowHeight="14.5"/>
  <cols>
    <col min="1" max="1" width="44.453125" style="18" customWidth="1"/>
    <col min="2" max="2" width="33.54296875" customWidth="1"/>
    <col min="3" max="3" width="64.453125" customWidth="1"/>
    <col min="4" max="16384" width="11.453125" hidden="1"/>
  </cols>
  <sheetData>
    <row r="1" spans="1:3" ht="18.5">
      <c r="A1" s="57" t="s">
        <v>21</v>
      </c>
      <c r="B1" s="57"/>
      <c r="C1" s="57"/>
    </row>
    <row r="2" spans="1:3">
      <c r="A2" s="5" t="s">
        <v>22</v>
      </c>
      <c r="B2" s="58" t="s">
        <v>134</v>
      </c>
      <c r="C2" s="59"/>
    </row>
    <row r="3" spans="1:3" s="18" customFormat="1">
      <c r="A3" s="5" t="s">
        <v>130</v>
      </c>
      <c r="B3" s="39" t="str">
        <f>'GENERALES NOTA 322'!B2:C2</f>
        <v xml:space="preserve">PRF 004-2020 </v>
      </c>
      <c r="C3" s="39"/>
    </row>
    <row r="4" spans="1:3" s="2" customFormat="1" ht="14.5" customHeight="1">
      <c r="A4" s="5" t="s">
        <v>131</v>
      </c>
      <c r="B4" s="39" t="str">
        <f>'GENERALES NOTA 322'!B3:C3</f>
        <v>Contraloría Municipal de Bello</v>
      </c>
      <c r="C4" s="39"/>
    </row>
    <row r="5" spans="1:3" s="2" customFormat="1">
      <c r="A5" s="5" t="s">
        <v>84</v>
      </c>
      <c r="B5" s="39" t="str">
        <f>'GENERALES NOTA 322'!B6:C6</f>
        <v xml:space="preserve">Municipio de Bello </v>
      </c>
      <c r="C5" s="39"/>
    </row>
    <row r="6" spans="1:3" s="2" customFormat="1">
      <c r="A6" s="5" t="s">
        <v>132</v>
      </c>
      <c r="B6" s="60">
        <f>'GENERALES NOTA 322'!B7:C7</f>
        <v>18960676</v>
      </c>
      <c r="C6" s="60"/>
    </row>
    <row r="7" spans="1:3" s="2" customFormat="1">
      <c r="A7" s="5" t="s">
        <v>133</v>
      </c>
      <c r="B7" s="39" t="str">
        <f>'GENERALES NOTA 322'!B8:C8</f>
        <v>ALLIANZ SEGUROS S.A. Y OTROS</v>
      </c>
      <c r="C7" s="39"/>
    </row>
    <row r="8" spans="1:3">
      <c r="A8" s="19" t="s">
        <v>23</v>
      </c>
      <c r="B8" s="39" t="s">
        <v>135</v>
      </c>
      <c r="C8" s="39"/>
    </row>
    <row r="9" spans="1:3">
      <c r="A9" s="19" t="s">
        <v>24</v>
      </c>
      <c r="B9" s="39" t="s">
        <v>124</v>
      </c>
      <c r="C9" s="39"/>
    </row>
    <row r="10" spans="1:3" ht="58">
      <c r="A10" s="35" t="s">
        <v>25</v>
      </c>
      <c r="B10" s="34">
        <v>114207339</v>
      </c>
      <c r="C10" s="33" t="s">
        <v>136</v>
      </c>
    </row>
    <row r="11" spans="1:3">
      <c r="A11" s="19" t="s">
        <v>26</v>
      </c>
      <c r="B11" s="42" t="s">
        <v>92</v>
      </c>
      <c r="C11" s="43"/>
    </row>
    <row r="12" spans="1:3">
      <c r="A12" s="19" t="s">
        <v>27</v>
      </c>
      <c r="B12" s="39" t="s">
        <v>137</v>
      </c>
      <c r="C12" s="39"/>
    </row>
    <row r="13" spans="1:3">
      <c r="A13" s="19" t="s">
        <v>28</v>
      </c>
      <c r="B13" s="39" t="s">
        <v>88</v>
      </c>
      <c r="C13" s="39"/>
    </row>
    <row r="14" spans="1:3">
      <c r="A14" s="19" t="s">
        <v>29</v>
      </c>
      <c r="B14" s="39" t="s">
        <v>88</v>
      </c>
      <c r="C14" s="39"/>
    </row>
    <row r="15" spans="1:3">
      <c r="A15" s="61" t="s">
        <v>30</v>
      </c>
      <c r="B15" s="39" t="s">
        <v>100</v>
      </c>
      <c r="C15" s="39"/>
    </row>
    <row r="16" spans="1:3">
      <c r="A16" s="62"/>
      <c r="B16" s="32" t="s">
        <v>31</v>
      </c>
      <c r="C16" s="32" t="s">
        <v>32</v>
      </c>
    </row>
    <row r="17" spans="1:3">
      <c r="A17" s="62"/>
      <c r="B17" s="8" t="s">
        <v>138</v>
      </c>
      <c r="C17" s="8" t="s">
        <v>139</v>
      </c>
    </row>
    <row r="18" spans="1:3">
      <c r="A18" s="62"/>
      <c r="B18" s="8" t="s">
        <v>140</v>
      </c>
      <c r="C18" s="8" t="s">
        <v>141</v>
      </c>
    </row>
    <row r="19" spans="1:3">
      <c r="A19" s="19" t="s">
        <v>33</v>
      </c>
      <c r="B19" s="39" t="s">
        <v>93</v>
      </c>
      <c r="C19" s="39"/>
    </row>
    <row r="20" spans="1:3">
      <c r="A20" s="19" t="s">
        <v>34</v>
      </c>
      <c r="B20" s="42"/>
      <c r="C20" s="43"/>
    </row>
    <row r="21" spans="1:3">
      <c r="A21" s="31" t="s">
        <v>35</v>
      </c>
      <c r="B21" s="39" t="s">
        <v>93</v>
      </c>
      <c r="C21" s="39"/>
    </row>
    <row r="22" spans="1:3">
      <c r="A22" s="63" t="s">
        <v>36</v>
      </c>
      <c r="B22" s="63"/>
      <c r="C22" s="63"/>
    </row>
    <row r="23" spans="1:3" ht="116">
      <c r="A23" s="64" t="s">
        <v>37</v>
      </c>
      <c r="B23" s="65"/>
      <c r="C23" s="36" t="s">
        <v>142</v>
      </c>
    </row>
    <row r="24" spans="1:3" ht="34" customHeight="1">
      <c r="A24" s="46" t="s">
        <v>38</v>
      </c>
      <c r="B24" s="47"/>
      <c r="C24" s="36" t="s">
        <v>144</v>
      </c>
    </row>
    <row r="25" spans="1:3" ht="62" customHeight="1">
      <c r="A25" s="46" t="s">
        <v>143</v>
      </c>
      <c r="B25" s="52"/>
      <c r="C25" s="37" t="s">
        <v>145</v>
      </c>
    </row>
    <row r="26" spans="1:3">
      <c r="A26" s="30" t="s">
        <v>39</v>
      </c>
      <c r="B26" s="12"/>
      <c r="C26" s="17" t="s">
        <v>146</v>
      </c>
    </row>
    <row r="27" spans="1:3" ht="29">
      <c r="A27" s="64" t="s">
        <v>40</v>
      </c>
      <c r="B27" s="65"/>
      <c r="C27" s="36" t="s">
        <v>147</v>
      </c>
    </row>
    <row r="28" spans="1:3" ht="27.5" customHeight="1">
      <c r="A28" s="46" t="s">
        <v>41</v>
      </c>
      <c r="B28" s="47"/>
      <c r="C28" s="29" t="s">
        <v>148</v>
      </c>
    </row>
    <row r="29" spans="1:3">
      <c r="A29" s="51" t="s">
        <v>42</v>
      </c>
      <c r="B29" s="52"/>
      <c r="C29" s="17" t="s">
        <v>146</v>
      </c>
    </row>
    <row r="30" spans="1:3">
      <c r="A30" s="51" t="s">
        <v>43</v>
      </c>
      <c r="B30" s="52"/>
      <c r="C30" s="17" t="s">
        <v>146</v>
      </c>
    </row>
    <row r="31" spans="1:3">
      <c r="A31" s="67" t="s">
        <v>44</v>
      </c>
      <c r="B31" s="67"/>
      <c r="C31" s="67"/>
    </row>
    <row r="32" spans="1:3">
      <c r="A32" s="66" t="s">
        <v>45</v>
      </c>
      <c r="B32" s="66"/>
      <c r="C32" s="17" t="s">
        <v>146</v>
      </c>
    </row>
    <row r="33" spans="1:3">
      <c r="A33" s="66" t="s">
        <v>46</v>
      </c>
      <c r="B33" s="66"/>
      <c r="C33" s="17" t="s">
        <v>146</v>
      </c>
    </row>
    <row r="34" spans="1:3">
      <c r="A34" s="66" t="s">
        <v>47</v>
      </c>
      <c r="B34" s="66"/>
      <c r="C34" s="17" t="s">
        <v>146</v>
      </c>
    </row>
    <row r="35" spans="1:3">
      <c r="A35" s="66" t="s">
        <v>48</v>
      </c>
      <c r="B35" s="66"/>
      <c r="C35" s="17" t="s">
        <v>146</v>
      </c>
    </row>
    <row r="36" spans="1:3">
      <c r="A36" s="66" t="s">
        <v>49</v>
      </c>
      <c r="B36" s="66"/>
      <c r="C36" s="17" t="s">
        <v>146</v>
      </c>
    </row>
    <row r="37" spans="1:3">
      <c r="A37" s="66" t="s">
        <v>50</v>
      </c>
      <c r="B37" s="66"/>
      <c r="C37" s="17" t="s">
        <v>146</v>
      </c>
    </row>
    <row r="38" spans="1:3">
      <c r="A38" s="66" t="s">
        <v>51</v>
      </c>
      <c r="B38" s="66"/>
      <c r="C38" s="17" t="s">
        <v>146</v>
      </c>
    </row>
    <row r="39" spans="1:3">
      <c r="A39" s="66" t="s">
        <v>52</v>
      </c>
      <c r="B39" s="66"/>
      <c r="C39" s="17" t="s">
        <v>146</v>
      </c>
    </row>
    <row r="40" spans="1:3">
      <c r="A40" s="66" t="s">
        <v>53</v>
      </c>
      <c r="B40" s="66"/>
      <c r="C40" s="17" t="s">
        <v>146</v>
      </c>
    </row>
    <row r="41" spans="1:3">
      <c r="A41" s="66" t="s">
        <v>54</v>
      </c>
      <c r="B41" s="66"/>
      <c r="C41" s="17" t="s">
        <v>146</v>
      </c>
    </row>
    <row r="42" spans="1:3">
      <c r="A42" s="66" t="s">
        <v>55</v>
      </c>
      <c r="B42" s="66"/>
      <c r="C42" s="17" t="s">
        <v>146</v>
      </c>
    </row>
    <row r="43" spans="1:3">
      <c r="A43" s="66" t="s">
        <v>56</v>
      </c>
      <c r="B43" s="66"/>
      <c r="C43" s="17" t="s">
        <v>146</v>
      </c>
    </row>
    <row r="44" spans="1:3">
      <c r="A44" s="66" t="s">
        <v>57</v>
      </c>
      <c r="B44" s="66"/>
      <c r="C44" s="17" t="s">
        <v>146</v>
      </c>
    </row>
    <row r="45" spans="1:3">
      <c r="A45" s="66" t="s">
        <v>58</v>
      </c>
      <c r="B45" s="66"/>
      <c r="C45" s="17" t="s">
        <v>146</v>
      </c>
    </row>
    <row r="46" spans="1:3">
      <c r="A46" s="66" t="s">
        <v>59</v>
      </c>
      <c r="B46" s="66"/>
      <c r="C46" s="17" t="s">
        <v>146</v>
      </c>
    </row>
    <row r="47" spans="1:3">
      <c r="A47" s="66" t="s">
        <v>60</v>
      </c>
      <c r="B47" s="66"/>
      <c r="C47" s="17" t="s">
        <v>146</v>
      </c>
    </row>
  </sheetData>
  <mergeCells count="43">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 ref="B20:C20"/>
    <mergeCell ref="B21:C21"/>
    <mergeCell ref="A22:C22"/>
    <mergeCell ref="A23:B23"/>
    <mergeCell ref="A42:B42"/>
    <mergeCell ref="A36:B36"/>
    <mergeCell ref="A31:C31"/>
    <mergeCell ref="A32:B32"/>
    <mergeCell ref="A33:B33"/>
    <mergeCell ref="A34:B34"/>
    <mergeCell ref="A35:B35"/>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cols>
    <col min="1" max="1" width="41.81640625" style="24" customWidth="1"/>
    <col min="2" max="2" width="30.45312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c r="A1" s="84" t="s">
        <v>61</v>
      </c>
      <c r="B1" s="84"/>
      <c r="C1" s="84"/>
    </row>
    <row r="2" spans="1:6">
      <c r="A2" s="20" t="s">
        <v>22</v>
      </c>
      <c r="B2" s="85" t="str">
        <f>'GENERALES NOTA 321'!B2:C2</f>
        <v>SINIESTRO 148622012 - APLICATIVO 214672</v>
      </c>
      <c r="C2" s="86"/>
    </row>
    <row r="3" spans="1:6">
      <c r="A3" s="21" t="s">
        <v>5</v>
      </c>
      <c r="B3" s="70" t="str">
        <f>'GENERALES NOTA 322'!B2:C2</f>
        <v xml:space="preserve">PRF 004-2020 </v>
      </c>
      <c r="C3" s="71"/>
    </row>
    <row r="4" spans="1:6" s="2" customFormat="1">
      <c r="A4" s="22" t="s">
        <v>6</v>
      </c>
      <c r="B4" s="69" t="str">
        <f>'GENERALES NOTA 322'!B3:C3</f>
        <v>Contraloría Municipal de Bello</v>
      </c>
      <c r="C4" s="69"/>
    </row>
    <row r="5" spans="1:6" s="2" customFormat="1">
      <c r="A5" s="22" t="s">
        <v>9</v>
      </c>
      <c r="B5" s="85" t="str">
        <f>'GENERALES NOTA 321'!B5:C5</f>
        <v xml:space="preserve">Municipio de Bello </v>
      </c>
      <c r="C5" s="86"/>
    </row>
    <row r="6" spans="1:6" s="2" customFormat="1">
      <c r="A6" s="5" t="s">
        <v>62</v>
      </c>
      <c r="B6" s="87">
        <f>'GENERALES NOTA 321'!B10:C10</f>
        <v>114207339</v>
      </c>
      <c r="C6" s="88"/>
    </row>
    <row r="7" spans="1:6" s="2" customFormat="1">
      <c r="A7" s="5" t="s">
        <v>10</v>
      </c>
      <c r="B7" s="83">
        <f>'GENERALES NOTA 322'!B7:C7</f>
        <v>18960676</v>
      </c>
      <c r="C7" s="83"/>
    </row>
    <row r="8" spans="1:6" s="2" customFormat="1">
      <c r="A8" s="22" t="s">
        <v>11</v>
      </c>
      <c r="B8" s="69" t="str">
        <f>'GENERALES NOTA 322'!B8:C8</f>
        <v>ALLIANZ SEGUROS S.A. Y OTROS</v>
      </c>
      <c r="C8" s="69"/>
    </row>
    <row r="9" spans="1:6" ht="23.25" customHeight="1">
      <c r="A9" s="23" t="s">
        <v>63</v>
      </c>
      <c r="B9" s="70" t="s">
        <v>64</v>
      </c>
      <c r="C9" s="71"/>
    </row>
    <row r="10" spans="1:6" ht="58">
      <c r="A10" s="22" t="s">
        <v>65</v>
      </c>
      <c r="B10" s="72"/>
      <c r="C10" s="73"/>
      <c r="E10" t="s">
        <v>66</v>
      </c>
      <c r="F10" s="11">
        <v>0.7</v>
      </c>
    </row>
    <row r="11" spans="1:6">
      <c r="A11" s="27" t="s">
        <v>67</v>
      </c>
      <c r="B11" s="74">
        <f>(B12-B14)*B13</f>
        <v>18960676</v>
      </c>
      <c r="C11" s="75"/>
      <c r="E11" t="s">
        <v>64</v>
      </c>
      <c r="F11" s="11">
        <v>0.3</v>
      </c>
    </row>
    <row r="12" spans="1:6">
      <c r="A12" s="10" t="s">
        <v>68</v>
      </c>
      <c r="B12" s="78">
        <f>MIN(B6,B7)</f>
        <v>18960676</v>
      </c>
      <c r="C12" s="79"/>
      <c r="F12" s="11"/>
    </row>
    <row r="13" spans="1:6">
      <c r="A13" s="23" t="s">
        <v>30</v>
      </c>
      <c r="B13" s="80">
        <v>1</v>
      </c>
      <c r="C13" s="80"/>
      <c r="F13" s="11"/>
    </row>
    <row r="14" spans="1:6">
      <c r="A14" s="23" t="s">
        <v>69</v>
      </c>
      <c r="B14" s="81">
        <v>0</v>
      </c>
      <c r="C14" s="82"/>
      <c r="F14" s="11"/>
    </row>
    <row r="15" spans="1:6">
      <c r="A15" s="26" t="s">
        <v>70</v>
      </c>
      <c r="B15" s="76">
        <f>IFERROR(B11*(VLOOKUP(B9,E10:F15,2,0)),16666)</f>
        <v>5688202.7999999998</v>
      </c>
      <c r="C15" s="77"/>
    </row>
    <row r="16" spans="1:6" ht="180" customHeight="1">
      <c r="A16" s="22" t="s">
        <v>71</v>
      </c>
      <c r="B16" s="70"/>
      <c r="C16" s="71"/>
    </row>
    <row r="17" spans="1:3" ht="87">
      <c r="A17" s="22" t="s">
        <v>72</v>
      </c>
      <c r="B17" s="68"/>
      <c r="C17" s="68"/>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opLeftCell="A3" zoomScale="94" zoomScaleNormal="94" workbookViewId="0">
      <selection activeCell="B17" sqref="B17:C17"/>
    </sheetView>
  </sheetViews>
  <sheetFormatPr baseColWidth="10" defaultColWidth="0" defaultRowHeight="14.5"/>
  <cols>
    <col min="1" max="1" width="41.81640625" style="24" customWidth="1"/>
    <col min="2" max="2" width="30.45312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c r="A1" s="84" t="s">
        <v>61</v>
      </c>
      <c r="B1" s="84"/>
      <c r="C1" s="84"/>
    </row>
    <row r="2" spans="1:6">
      <c r="A2" s="20" t="s">
        <v>22</v>
      </c>
      <c r="B2" s="85" t="str">
        <f>'GENERALES NOTA 321'!B2:C2</f>
        <v>SINIESTRO 148622012 - APLICATIVO 214672</v>
      </c>
      <c r="C2" s="86"/>
    </row>
    <row r="3" spans="1:6">
      <c r="A3" s="21" t="s">
        <v>5</v>
      </c>
      <c r="B3" s="70" t="str">
        <f>'GENERALES NOTA 322'!B2:C2</f>
        <v xml:space="preserve">PRF 004-2020 </v>
      </c>
      <c r="C3" s="71"/>
    </row>
    <row r="4" spans="1:6" s="2" customFormat="1">
      <c r="A4" s="22" t="s">
        <v>6</v>
      </c>
      <c r="B4" s="69" t="str">
        <f>'GENERALES NOTA 322'!B3:C3</f>
        <v>Contraloría Municipal de Bello</v>
      </c>
      <c r="C4" s="69"/>
    </row>
    <row r="5" spans="1:6" s="2" customFormat="1">
      <c r="A5" s="22" t="s">
        <v>9</v>
      </c>
      <c r="B5" s="85" t="str">
        <f>'GENERALES NOTA 321'!B5:C5</f>
        <v xml:space="preserve">Municipio de Bello </v>
      </c>
      <c r="C5" s="86"/>
    </row>
    <row r="6" spans="1:6" s="2" customFormat="1">
      <c r="A6" s="5" t="s">
        <v>62</v>
      </c>
      <c r="B6" s="87">
        <f>'GENERALES NOTA 321'!B10:C10</f>
        <v>114207339</v>
      </c>
      <c r="C6" s="88"/>
    </row>
    <row r="7" spans="1:6" s="2" customFormat="1">
      <c r="A7" s="5" t="s">
        <v>10</v>
      </c>
      <c r="B7" s="83">
        <f>'GENERALES NOTA 322'!B7:C7</f>
        <v>18960676</v>
      </c>
      <c r="C7" s="83"/>
    </row>
    <row r="8" spans="1:6" s="2" customFormat="1">
      <c r="A8" s="22" t="s">
        <v>11</v>
      </c>
      <c r="B8" s="69" t="str">
        <f>'GENERALES NOTA 322'!B8:C8</f>
        <v>ALLIANZ SEGUROS S.A. Y OTROS</v>
      </c>
      <c r="C8" s="69"/>
    </row>
    <row r="9" spans="1:6" ht="23.25" customHeight="1">
      <c r="A9" s="23" t="s">
        <v>63</v>
      </c>
      <c r="B9" s="70" t="s">
        <v>64</v>
      </c>
      <c r="C9" s="71"/>
    </row>
    <row r="10" spans="1:6" ht="58">
      <c r="A10" s="22" t="s">
        <v>65</v>
      </c>
      <c r="B10" s="72" t="s">
        <v>149</v>
      </c>
      <c r="C10" s="73"/>
      <c r="E10" t="s">
        <v>66</v>
      </c>
      <c r="F10" s="11">
        <v>0.7</v>
      </c>
    </row>
    <row r="11" spans="1:6">
      <c r="A11" s="27" t="s">
        <v>67</v>
      </c>
      <c r="B11" s="74">
        <f>(B12-B14)*B13</f>
        <v>9480338</v>
      </c>
      <c r="C11" s="75"/>
      <c r="E11" t="s">
        <v>64</v>
      </c>
      <c r="F11" s="11">
        <v>0.3</v>
      </c>
    </row>
    <row r="12" spans="1:6">
      <c r="A12" s="10" t="s">
        <v>68</v>
      </c>
      <c r="B12" s="78">
        <f>MIN(B6,B7)</f>
        <v>18960676</v>
      </c>
      <c r="C12" s="79"/>
      <c r="F12" s="11"/>
    </row>
    <row r="13" spans="1:6">
      <c r="A13" s="23" t="s">
        <v>30</v>
      </c>
      <c r="B13" s="80">
        <v>0.5</v>
      </c>
      <c r="C13" s="80"/>
      <c r="F13" s="11"/>
    </row>
    <row r="14" spans="1:6">
      <c r="A14" s="23" t="s">
        <v>69</v>
      </c>
      <c r="B14" s="81">
        <v>0</v>
      </c>
      <c r="C14" s="81"/>
      <c r="F14" s="11"/>
    </row>
    <row r="15" spans="1:6">
      <c r="A15" s="26" t="s">
        <v>70</v>
      </c>
      <c r="B15" s="76">
        <f>IFERROR(B11*(VLOOKUP(B9,E10:F15,2,0)),16666)</f>
        <v>2844101.4</v>
      </c>
      <c r="C15" s="77"/>
    </row>
    <row r="16" spans="1:6" ht="180" customHeight="1">
      <c r="A16" s="22" t="s">
        <v>71</v>
      </c>
      <c r="B16" s="70" t="s">
        <v>150</v>
      </c>
      <c r="C16" s="71"/>
    </row>
    <row r="17" spans="1:3" ht="87">
      <c r="A17" s="22" t="s">
        <v>72</v>
      </c>
      <c r="B17" s="89" t="s">
        <v>151</v>
      </c>
      <c r="C17" s="68"/>
    </row>
    <row r="19" spans="1:3">
      <c r="B19" s="25"/>
      <c r="C19" s="25"/>
    </row>
    <row r="20" spans="1:3">
      <c r="B20" s="25"/>
      <c r="C20" s="25"/>
    </row>
    <row r="21" spans="1:3">
      <c r="B21" s="25"/>
      <c r="C21" s="25"/>
    </row>
    <row r="22" spans="1:3">
      <c r="B22" s="25"/>
      <c r="C22" s="25"/>
    </row>
    <row r="23" spans="1:3">
      <c r="B23" s="25"/>
      <c r="C23" s="25"/>
    </row>
    <row r="24" spans="1:3">
      <c r="B24" s="25"/>
      <c r="C24" s="25"/>
    </row>
    <row r="25" spans="1:3">
      <c r="B25" s="25"/>
      <c r="C25" s="25"/>
    </row>
    <row r="26" spans="1:3">
      <c r="B26" s="25"/>
      <c r="C26" s="25"/>
    </row>
    <row r="27" spans="1:3">
      <c r="B27" s="25"/>
      <c r="C27" s="25"/>
    </row>
    <row r="28" spans="1:3">
      <c r="B28" s="25"/>
      <c r="C28" s="25"/>
    </row>
    <row r="29" spans="1:3">
      <c r="B29" s="25"/>
      <c r="C29" s="25"/>
    </row>
    <row r="30" spans="1:3">
      <c r="B30" s="25"/>
      <c r="C30" s="25"/>
    </row>
    <row r="31" spans="1:3">
      <c r="B31" s="25"/>
      <c r="C31" s="25"/>
    </row>
    <row r="32" spans="1:3">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row r="41" spans="2:3">
      <c r="B41" s="25"/>
      <c r="C41" s="25"/>
    </row>
    <row r="42" spans="2:3">
      <c r="B42" s="25"/>
      <c r="C42" s="25"/>
    </row>
    <row r="43" spans="2:3">
      <c r="B43" s="25"/>
      <c r="C43" s="25"/>
    </row>
    <row r="44" spans="2:3">
      <c r="B44" s="25"/>
      <c r="C44" s="25"/>
    </row>
    <row r="45" spans="2:3">
      <c r="B45" s="25"/>
      <c r="C45" s="25"/>
    </row>
    <row r="46" spans="2:3">
      <c r="B46" s="25"/>
      <c r="C46" s="25"/>
    </row>
    <row r="47" spans="2:3">
      <c r="B47" s="25"/>
      <c r="C47" s="25"/>
    </row>
    <row r="48" spans="2:3">
      <c r="B48" s="25"/>
      <c r="C48" s="25"/>
    </row>
    <row r="49" spans="2:3">
      <c r="B49" s="25"/>
      <c r="C49" s="25"/>
    </row>
    <row r="50" spans="2:3">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workbookViewId="0">
      <selection activeCell="B14" sqref="B14"/>
    </sheetView>
  </sheetViews>
  <sheetFormatPr baseColWidth="10" defaultColWidth="11.453125" defaultRowHeight="14.5"/>
  <cols>
    <col min="1" max="1" width="35.453125" customWidth="1"/>
    <col min="2" max="2" width="31.81640625" customWidth="1"/>
    <col min="3" max="3" width="63.1796875" customWidth="1"/>
    <col min="4" max="16383" width="0" hidden="1" customWidth="1"/>
    <col min="16384" max="16384" width="0.81640625" hidden="1" customWidth="1"/>
  </cols>
  <sheetData>
    <row r="1" spans="1:3" ht="18.5">
      <c r="A1" s="57" t="s">
        <v>74</v>
      </c>
      <c r="B1" s="57"/>
      <c r="C1" s="57"/>
    </row>
    <row r="2" spans="1:3">
      <c r="A2" s="9" t="s">
        <v>22</v>
      </c>
      <c r="B2" s="51" t="str">
        <f>'GENERALES NOTA 321'!B2:C2</f>
        <v>SINIESTRO 148622012 - APLICATIVO 214672</v>
      </c>
      <c r="C2" s="52"/>
    </row>
    <row r="3" spans="1:3">
      <c r="A3" s="19" t="s">
        <v>5</v>
      </c>
      <c r="B3" s="51" t="str">
        <f>'GENERALES NOTA 322'!B2:C2</f>
        <v xml:space="preserve">PRF 004-2020 </v>
      </c>
      <c r="C3" s="52"/>
    </row>
    <row r="4" spans="1:3" s="2" customFormat="1">
      <c r="A4" s="5" t="s">
        <v>6</v>
      </c>
      <c r="B4" s="39" t="str">
        <f>'GENERALES NOTA 322'!B3:C3</f>
        <v>Contraloría Municipal de Bello</v>
      </c>
      <c r="C4" s="39"/>
    </row>
    <row r="5" spans="1:3" s="2" customFormat="1">
      <c r="A5" s="5" t="s">
        <v>9</v>
      </c>
      <c r="B5" s="51" t="str">
        <f>'IMPUTACIÓN- GENERALES NOTA 324 '!B5:C5</f>
        <v xml:space="preserve">Municipio de Bello </v>
      </c>
      <c r="C5" s="52"/>
    </row>
    <row r="6" spans="1:3" s="2" customFormat="1">
      <c r="A6" s="5" t="s">
        <v>10</v>
      </c>
      <c r="B6" s="39">
        <f>'GENERALES NOTA 322'!B7:C7</f>
        <v>18960676</v>
      </c>
      <c r="C6" s="39"/>
    </row>
    <row r="7" spans="1:3" s="2" customFormat="1">
      <c r="A7" s="5" t="s">
        <v>11</v>
      </c>
      <c r="B7" s="39" t="str">
        <f>'GENERALES NOTA 322'!B8:C8</f>
        <v>ALLIANZ SEGUROS S.A. Y OTROS</v>
      </c>
      <c r="C7" s="39"/>
    </row>
    <row r="8" spans="1:3">
      <c r="A8" s="10" t="s">
        <v>63</v>
      </c>
      <c r="B8" s="42" t="s">
        <v>64</v>
      </c>
      <c r="C8" s="43"/>
    </row>
    <row r="9" spans="1:3">
      <c r="A9" s="10" t="s">
        <v>67</v>
      </c>
      <c r="B9" s="91">
        <v>9480338</v>
      </c>
      <c r="C9" s="91"/>
    </row>
    <row r="10" spans="1:3">
      <c r="A10" s="10" t="s">
        <v>75</v>
      </c>
      <c r="B10" s="92">
        <f>B9*30%</f>
        <v>2844101.4</v>
      </c>
      <c r="C10" s="92"/>
    </row>
    <row r="11" spans="1:3" ht="43.5">
      <c r="A11" s="5" t="s">
        <v>76</v>
      </c>
      <c r="B11" s="39" t="s">
        <v>88</v>
      </c>
      <c r="C11" s="39"/>
    </row>
    <row r="12" spans="1:3" ht="43.5">
      <c r="A12" s="5" t="s">
        <v>77</v>
      </c>
      <c r="B12" s="39" t="s">
        <v>88</v>
      </c>
      <c r="C12" s="39"/>
    </row>
    <row r="13" spans="1:3">
      <c r="A13" s="5" t="s">
        <v>78</v>
      </c>
      <c r="B13" s="8" t="s">
        <v>88</v>
      </c>
      <c r="C13" s="8" t="s">
        <v>152</v>
      </c>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cols>
    <col min="2" max="2" width="34" bestFit="1" customWidth="1"/>
    <col min="3" max="3" width="51.6328125" customWidth="1"/>
    <col min="9" max="9" width="0" hidden="1" customWidth="1"/>
    <col min="14" max="14" width="0" hidden="1" customWidth="1"/>
  </cols>
  <sheetData>
    <row r="1" spans="2:14" ht="15" customHeight="1" thickBot="1"/>
    <row r="2" spans="2:14" ht="15" customHeight="1" thickTop="1" thickBot="1">
      <c r="B2" s="90"/>
      <c r="C2" s="90"/>
      <c r="I2" t="s">
        <v>79</v>
      </c>
      <c r="N2" t="s">
        <v>73</v>
      </c>
    </row>
    <row r="3" spans="2:14" ht="15" customHeight="1" thickTop="1" thickBot="1">
      <c r="B3" s="90" t="s">
        <v>80</v>
      </c>
      <c r="C3" s="90"/>
      <c r="I3" t="s">
        <v>64</v>
      </c>
      <c r="N3" t="s">
        <v>64</v>
      </c>
    </row>
    <row r="4" spans="2:14" ht="15" customHeight="1" thickTop="1" thickBot="1">
      <c r="B4" s="13" t="s">
        <v>81</v>
      </c>
      <c r="C4" s="14"/>
      <c r="I4" t="s">
        <v>82</v>
      </c>
      <c r="N4" t="s">
        <v>66</v>
      </c>
    </row>
    <row r="5" spans="2:14" ht="15" customHeight="1" thickTop="1" thickBot="1">
      <c r="B5" s="13" t="s">
        <v>83</v>
      </c>
      <c r="C5" s="14"/>
    </row>
    <row r="6" spans="2:14" ht="15" customHeight="1" thickTop="1" thickBot="1">
      <c r="B6" s="13" t="s">
        <v>84</v>
      </c>
      <c r="C6" s="14"/>
    </row>
    <row r="7" spans="2:14" ht="44.5" thickTop="1" thickBot="1">
      <c r="B7" s="13" t="s">
        <v>85</v>
      </c>
      <c r="C7" s="15"/>
    </row>
    <row r="8" spans="2:14" ht="30" thickTop="1" thickBot="1">
      <c r="B8" s="13" t="s">
        <v>86</v>
      </c>
      <c r="C8" s="14"/>
    </row>
    <row r="9" spans="2:14" ht="44.5" thickTop="1" thickBot="1">
      <c r="B9" s="13" t="s">
        <v>87</v>
      </c>
      <c r="C9" s="16"/>
    </row>
    <row r="10" spans="2:14" ht="15" customHeight="1" thickTop="1"/>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53125" defaultRowHeight="14.5"/>
  <cols>
    <col min="4" max="4" width="20.1796875" bestFit="1" customWidth="1"/>
    <col min="5" max="5" width="42.81640625" bestFit="1" customWidth="1"/>
  </cols>
  <sheetData>
    <row r="1" spans="1:9">
      <c r="A1" s="7" t="s">
        <v>26</v>
      </c>
      <c r="B1" t="s">
        <v>88</v>
      </c>
      <c r="C1" s="7" t="s">
        <v>30</v>
      </c>
      <c r="D1" s="7" t="s">
        <v>34</v>
      </c>
      <c r="E1" s="3" t="s">
        <v>89</v>
      </c>
      <c r="F1" s="2" t="s">
        <v>66</v>
      </c>
      <c r="G1" s="4">
        <v>0</v>
      </c>
      <c r="H1" t="s">
        <v>90</v>
      </c>
      <c r="I1" t="s">
        <v>91</v>
      </c>
    </row>
    <row r="2" spans="1:9">
      <c r="A2" t="s">
        <v>92</v>
      </c>
      <c r="B2" t="s">
        <v>93</v>
      </c>
      <c r="C2" t="s">
        <v>94</v>
      </c>
      <c r="D2" s="2" t="s">
        <v>95</v>
      </c>
      <c r="E2" s="1" t="s">
        <v>96</v>
      </c>
      <c r="F2" s="2" t="s">
        <v>73</v>
      </c>
      <c r="G2" s="4">
        <v>0.7</v>
      </c>
      <c r="H2" t="s">
        <v>97</v>
      </c>
      <c r="I2" t="s">
        <v>98</v>
      </c>
    </row>
    <row r="3" spans="1:9">
      <c r="A3" t="s">
        <v>99</v>
      </c>
      <c r="C3" t="s">
        <v>100</v>
      </c>
      <c r="D3" s="2" t="s">
        <v>101</v>
      </c>
      <c r="E3" s="1" t="s">
        <v>102</v>
      </c>
      <c r="F3" s="2" t="s">
        <v>64</v>
      </c>
      <c r="G3" s="4">
        <v>0.3</v>
      </c>
      <c r="H3" t="s">
        <v>103</v>
      </c>
      <c r="I3" t="s">
        <v>104</v>
      </c>
    </row>
    <row r="4" spans="1:9">
      <c r="A4" t="s">
        <v>105</v>
      </c>
      <c r="C4" t="s">
        <v>106</v>
      </c>
      <c r="E4" s="1" t="s">
        <v>107</v>
      </c>
      <c r="H4" t="s">
        <v>108</v>
      </c>
      <c r="I4" t="s">
        <v>109</v>
      </c>
    </row>
    <row r="5" spans="1:9">
      <c r="A5" t="s">
        <v>110</v>
      </c>
      <c r="E5" s="1" t="s">
        <v>111</v>
      </c>
      <c r="H5" t="s">
        <v>112</v>
      </c>
      <c r="I5" t="s">
        <v>113</v>
      </c>
    </row>
    <row r="6" spans="1:9">
      <c r="E6" s="1" t="s">
        <v>114</v>
      </c>
      <c r="I6" t="s">
        <v>115</v>
      </c>
    </row>
    <row r="7" spans="1:9">
      <c r="E7" s="1" t="s">
        <v>116</v>
      </c>
    </row>
    <row r="8" spans="1:9">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2025-02-13T21:05:39Z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