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YULIANA JACOME\Documents\GHA ABOGADOS\ASIGNACION DE SUSTANCIACION\CONTESTACIONES\JOSE ANTONIO SANTANA vs ALLIANZ\"/>
    </mc:Choice>
  </mc:AlternateContent>
  <xr:revisionPtr revIDLastSave="0" documentId="13_ncr:1_{825D693C-64C2-4C30-B962-929C953F496B}" xr6:coauthVersionLast="47"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<sst xmlns="http://schemas.openxmlformats.org/spreadsheetml/2006/main" count="314" uniqueCount="214">
  <si>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</si>
  <si>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</si>
  <si>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</si>
  <si>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</si>
  <si>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</si>
  <si>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</si>
  <si>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</si>
  <si>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</si>
  <si>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</si>
  <si>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</si>
  <si>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</si>
  <si>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</si>
  <si>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</si>
  <si>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</si>
  <si>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</si>
  <si>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</si>
  <si>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</si>
  <si>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</si>
  <si>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</si>
  <si>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</si>
  <si>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</si>
  <si>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</si>
  <si>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</si>
  <si>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</si>
  <si>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</si>
  <si>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</si>
  <si>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</si>
  <si>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</si>
  <si>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</si>
  <si>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</si>
  <si>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</si>
  <si>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</si>
  <si>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</si>
  <si>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</si>
  <si>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</si>
  <si>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</si>
  <si>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</si>
  <si>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</si>
  <si>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</si>
  <si>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</si>
  <si>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</si>
  <si>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</si>
  <si>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</si>
  <si>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</si>
  <si>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</si>
  <si>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</si>
  <si>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</si>
  <si>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</si>
  <si>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</si>
  <si>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</si>
  <si>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</si>
  <si>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</si>
  <si>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</si>
  <si>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</si>
  <si>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</si>
  <si>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</si>
  <si>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</si>
  <si>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</si>
  <si>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</si>
  <si>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</si>
  <si>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</si>
  <si>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</si>
  <si>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</si>
  <si>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</si>
  <si>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</si>
  <si>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</si>
  <si>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</si>
  <si>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</si>
  <si>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</si>
  <si>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</si>
  <si>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</si>
  <si>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</si>
  <si>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</si>
  <si>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</si>
  <si>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</si>
  <si>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</si>
  <si>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</si>
  <si>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</si>
  <si>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</si>
  <si>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</si>
  <si>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</si>
  <si>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</si>
  <si>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</si>
  <si>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</si>
  <si>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</si>
  <si>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</si>
  <si>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</si>
  <si>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</si>
  <si>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</si>
  <si>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</si>
  <si>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</si>
  <si>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</si>
  <si>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</si>
  <si>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</si>
  <si>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</si>
  <si>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</si>
  <si>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</si>
  <si>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</si>
  <si>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</si>
  <si>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</si>
  <si>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</si>
  <si>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</si>
  <si>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</si>
  <si>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</si>
  <si>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</si>
  <si>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</si>
  <si>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</si>
  <si>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</si>
  <si>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</si>
  <si>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</si>
  <si>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</si>
  <si>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</si>
  <si>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</si>
  <si>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</si>
  <si>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</si>
  <si>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</si>
  <si>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</si>
  <si>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</si>
  <si>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</si>
  <si>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</si>
  <si>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</si>
  <si>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</si>
  <si>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</si>
  <si>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</si>
  <si>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</si>
  <si>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</si>
  <si>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</si>
  <si>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</si>
  <si>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</si>
  <si>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</si>
  <si>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</si>
  <si>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</si>
  <si>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</si>
  <si>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</si>
  <si>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</si>
  <si>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</si>
  <si>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</si>
  <si>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</si>
  <si>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</si>
  <si>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</si>
  <si>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</si>
  <si>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</si>
  <si>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</si>
  <si>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</si>
  <si>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</si>
  <si>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</si>
  <si>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</si>
  <si>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</si>
  <si>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</si>
  <si>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</si>
  <si>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</si>
  <si>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</si>
  <si>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</si>
  <si>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</si>
  <si>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</si>
  <si>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</si>
  <si>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</si>
  <si>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</si>
  <si>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</si>
  <si>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</si>
  <si>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</si>
  <si>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</si>
  <si>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</si>
  <si>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</si>
  <si>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</si>
  <si>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</si>
  <si>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</si>
  <si>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</si>
  <si>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</si>
  <si>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</si>
  <si>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</si>
  <si>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</si>
  <si>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</si>
  <si>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</si>
  <si>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</si>
  <si>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</si>
  <si>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</si>
  <si>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</si>
  <si>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</si>
  <si>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</si>
  <si>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</si>
  <si>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</si>
  <si>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</si>
  <si>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</si>
  <si>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</si>
  <si>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</si>
  <si>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</si>
  <si>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</si>
  <si>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</si>
  <si>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</si>
  <si>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</si>
  <si>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</si>
  <si>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</si>
  <si>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</si>
  <si>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</si>
  <si>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SIN INFORMACIÓN</t>
  </si>
  <si>
    <t>11001310302520250000600</t>
  </si>
  <si>
    <t>LUZ MARINA PAIVA DE SANTANA</t>
  </si>
  <si>
    <t>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t>
  </si>
  <si>
    <t>CASADA</t>
  </si>
  <si>
    <t>63 AÑOS</t>
  </si>
  <si>
    <t>CALLE 3 # 10B-20 AV. CAVELIER-CAJICA</t>
  </si>
  <si>
    <t>SE DESCONOCE</t>
  </si>
  <si>
    <t>TLX824</t>
  </si>
  <si>
    <t>0 22884744000161</t>
  </si>
  <si>
    <t>ALLIANZ SEGUROS S.A., LUIS ALBERTO GUERRA MONTAÑA, LUIS ALVARO ORJUELA RAMÍREZ, FLOTA AGUILA</t>
  </si>
  <si>
    <t>JUZGADO VEINTICINCO CIVIL DEL CIRCUITO DE BOGOTA, DC</t>
  </si>
  <si>
    <t>EL 16 DE FEBRERO DE 2022 OCURRIÓ UN ACCIDENTE EN LA CALLE 3 FRENTE AL NÚMERO 10-26 DE CAJICA, CUNDINAMARCA. EN EL CUAL FALLECIÓ LA SEÑORA LUZ MARINA PAIBA LUEGO DE CRUZAR LA CALLE Y SER ARROLLADA POR EL VEHICULO TIPO BUS DE PLACA TLX-824, CONDUCIDO POR LUIS ALBERTO GUERRA MONTAÑA Y DE PROPIEDAD DE LUIS ALVARO ORJUELA RAMIREZ, AFILIADO A LA EMPRESA FLOTA AGUILA. LA HIPÓTESIS REGISTRADA EN EL IPAT ES LA 116 PARA EL BUS (EXCESO DE VELOCIDAD) Y, LA 409 PARA LA SEÑORA LUZ MARINA PAIBA, EN CALIDAD DE PEATON (CRUZAR SIN OBSERVAR). SE ADUCE QUE ESTE VEHICULO TIENE PÓLIZA DE RESPONSABILIDAD CIVIL CON ALLIANZ.</t>
  </si>
  <si>
    <t>SINIESTRO 111570492   APL 214645</t>
  </si>
  <si>
    <t>22884744-161</t>
  </si>
  <si>
    <t>Desde las 00:00 horas del 08/05/2021 hasta las 24:00 horas del  07/05/2022.</t>
  </si>
  <si>
    <t xml:space="preserve">FRENTE A LA INEXISTENTE RESPONSABILIDAD DERIVADA DEL ACCIDENTE DE TRÁNSITO: INEXISTENCIA DE RESPONSABILIDAD POR EL HECHO DE LA VÍCTIMA.
REDUCCIÓN DE LA INDEMNIZACIÓN POR LA INJERENCIA DE LA VÍCTIMA EN LA OCURRENCIA DEL HECHO. IMPROCEDENCIA Y FALTA ABSOLUTA DE PRUEBA DEL DAÑO EMERGENTE. IMPROCEDENCIA DEL RECONOCIMIENTO DE LUCRO CESANTE.TASACIÓN INDEBIDA E INJUSTIFICADA DE LOS PERJUICIOS RECLAMADOS POR LOS DEMANDANTES DENOMINADOS “DAÑO MORAL”. GENÉRICA O INNOMINADA. FRENTE AL CONTRATO DE SEGURO: OTRAS MÁS. </t>
  </si>
  <si>
    <t xml:space="preserve">La contingencia se califica como PROBABLE, toda vez que está acreditada la responsabilidad del asegurado y la póliza presta cobertura temporal y material. 
Lo primero que debe tomarse en consideración es que la Póliza de Seguro Automóviles Pesados Motor Group RC Contra No.022884744 / 161, cuyo asegurado es LUIS ALVARO ORJUELA RAMIREZ, para el vehículo de placas TLX-824, presta cobertura temporal y material de conformidad con los hechos y pretensiones de la demanda. Frente a la cobertura temporal, debe señalarse que la ocurrencia del accidente de tránsito (16 de febrero de 2022) se encuentra dentro de la delimitación temporal de la póliza, comprendida entre el 8 de mayo de 2021 hasta el 7 de mayo de 2022. Así mismo, presta cobertura material, en tanto ampara la responsabilidad civil extracontractual frente al vehículo de placas TLX-824, pretensión que se le endilga al extremo pasivo. 
Por otro lado, frente a la responsabilidad del asegurado, debe decirse que la responsabilidad del conductor del vehículo asegurado está acreditada en el accidente de tránsito acaecido el 16 de febrero de 2022. Por una parte, el Informe Policial de Accidente de Tránsito atribuyó al vehículo de placa TLX-824 la hipótesis No. 116 "Exceso de velocidad" y, también atribuyó a la peatón, LUZ MARINA PAIVA la hipótesis No. 409 "cruzar sin observar". En contraste, en el Informe de Reconstrucción de Accidente de Tránsito remitido por la compañía, advierte en sus conclusiones que según la mecánica del accidente, el vehículo asegurado se desplazaba con exceso de velocidad y, en esas condiciones no le era posible evitar el accidente, confirmando así la hipótesis 116, atribuida en el IPAT. Respecto de la peatón, pese a que en el RAT se concluye que la señora LUZ MARINA PAIVA cruzó sin observar, es claro que ambos actores viales causaron el accidente y, por lo tanto, no existe ningún elemento de prueba que acredite la configuración de un eximente de responsabilidad que rompa el nexo de causalidad. En suma,  no existen elementos de prueba que permitan desvirtuar la responsabilidad del asegurado, por lo cual es probable una sentencia condenatoria.
Lo anterior sin perjuicio del carácter contingente del proceso. </t>
  </si>
  <si>
    <t>Como liquidación objetiva de perjuicios se tasa la suma de $ 200.000.000. Debe tenerse en cuenta que el valor arrojado es de $ 875.112.981,9 pero la liquidación no puede exceder  el valor asegurado que corresponde a $ 200.000.000. Lo anterior, con base en los siguientes fundamentos:
1.	Daño emergente: No se reconoce suma alguna puesto que se solicita $1.050.000 por compra de medicamentos analgésicos no cubiertos por el seguro obligatorio de accidentes de tránsito ni por el POS y similares, transporte a terapias, entre otros. Sin embargo, en el plenario no se encuentra aportadas pruebas que así lo acrediten, además, la señora LUZ MARINA PAIVA falleció en momento del choque, por lo que no requierió ninguno de esos servicios.
2.	Lucro cesante: Se tendrá en cuenta la suma de $ 275.112.981,9 por concepto de lucro cesante Consolidado y futuro. Para el efecto, se presume el salario mínimo a la fecha del accidente (2022), más factor prestacional menos factor de sostenimiento, desde el fallecimiento (el día del accidente) hasta la fecha de esta liquidación (19 marzo 2025) para el LCC y, desde la liquidación hasta la fecha probable de vida de la señora LUZ MARINA PAIVA (edad 63 años al siniestro) para el LCF. En virtud de lo expuesto y siguiendo los lineamientos de la Corte, la suma a reconocer sería de $ 48.743.042,5 por lucro cesante consolidado y de $ 226.369.939,5 por Lucro cesante futuro a favor del cónyuge (edad 66 años al siniestro). Teniendo en cuenta que los hijos de la victima son mayores de 25 años y no ostentan limitación física o mental no se reconoce LC a favor de ellos.
3.	Daño moral: Se reconoce $600.000.000 por este concepto. Para ello, se tomó como daño moral la suma de $60.000.000 para JOSÉ ANTONIO SANTANA en calidad de cónyuge y para sus hijos: JESÚS ANTONIO SANTANA PAIVA, YOHANA PATRICIA SANTANA PAIBA, JULIO ENRIQUE SANTANA PAIBA, GLORIA ESPERANZA SANTANA PAIVA, LUZ ANGELA SANTANA PAIBA, JOSÉ DANIEL SANTANA PAIBA, LUZ AMANDA SANTANA PAIVA, JEIMMY PAOLA SANTANA PAIBA y LUIS ALEXANDER SANTANA PAIBA. Ello, siguiendo el criterio jurisprudencial de la sentencia CSJ Rad. 2017-00405 para casos de muerte, que otorgó la suma de $60.000.000 a familiares de primer grado. Entonces, al ser los demandantes familiares de primer grado de consanguinidad se accede hasta dicho monto.
4.	Valor asegurado: teniendo en cuenta que la póliza No. 022884744 /161, establece como límite para el amparo de RCE la suma de $ 200.000.000, la condena no podrá exceder ese monto. 
5.	Deducible: Esta póliza no contempla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</si>
</sst>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2" fillId="9" borderId="1" xfId="0" applyFont="1" applyFill="1" applyBorder="1" applyAlignment="1">
      <alignment horizontal="justify" vertical="top" wrapText="1"/>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0" fontId="6" fillId="0" borderId="1" xfId="0" applyFont="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14" fontId="6" fillId="9" borderId="1" xfId="0" applyNumberFormat="1" applyFont="1" applyFill="1" applyBorder="1" applyAlignment="1">
      <alignment horizontal="justify" vertical="top" wrapText="1"/>
    </xf>
    <xf numFmtId="0" fontId="6" fillId="9" borderId="1" xfId="0" applyFont="1" applyFill="1" applyBorder="1" applyAlignment="1">
      <alignment horizontal="justify" vertical="top" wrapText="1"/>
    </xf>
    <xf numFmtId="0" fontId="6" fillId="0" borderId="1" xfId="3"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opLeftCell="A17" zoomScale="90" zoomScaleNormal="90" workbookViewId="0">
      <selection activeCell="A25" sqref="A25:A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6" t="s">
        <v>0</v>
      </c>
      <c r="B1" s="56"/>
      <c r="C1" s="56"/>
    </row>
    <row r="2" spans="1:3" x14ac:dyDescent="0.25">
      <c r="A2" s="5" t="s">
        <v>159</v>
      </c>
      <c r="B2" s="63" t="s">
        <v>196</v>
      </c>
      <c r="C2" s="64"/>
    </row>
    <row r="3" spans="1:3" x14ac:dyDescent="0.25">
      <c r="A3" s="5" t="s">
        <v>126</v>
      </c>
      <c r="B3" s="59" t="s">
        <v>206</v>
      </c>
      <c r="C3" s="60"/>
    </row>
    <row r="4" spans="1:3" x14ac:dyDescent="0.25">
      <c r="A4" s="5" t="s">
        <v>138</v>
      </c>
      <c r="B4" s="59" t="s">
        <v>205</v>
      </c>
      <c r="C4" s="60"/>
    </row>
    <row r="5" spans="1:3" ht="66" customHeight="1" x14ac:dyDescent="0.25">
      <c r="A5" s="5" t="s">
        <v>139</v>
      </c>
      <c r="B5" s="65" t="s">
        <v>198</v>
      </c>
      <c r="C5" s="60"/>
    </row>
    <row r="6" spans="1:3" x14ac:dyDescent="0.25">
      <c r="A6" s="5" t="s">
        <v>140</v>
      </c>
      <c r="B6" s="57" t="s">
        <v>104</v>
      </c>
      <c r="C6" s="57"/>
    </row>
    <row r="7" spans="1:3" x14ac:dyDescent="0.25">
      <c r="A7" s="25" t="s">
        <v>141</v>
      </c>
      <c r="B7" s="59" t="s">
        <v>105</v>
      </c>
      <c r="C7" s="60"/>
    </row>
    <row r="8" spans="1:3" ht="23.1" customHeight="1" x14ac:dyDescent="0.25">
      <c r="A8" s="26" t="s">
        <v>142</v>
      </c>
      <c r="B8" s="57" t="s">
        <v>197</v>
      </c>
      <c r="C8" s="57"/>
    </row>
    <row r="9" spans="1:3" x14ac:dyDescent="0.25">
      <c r="A9" s="26" t="s">
        <v>143</v>
      </c>
      <c r="B9" s="55">
        <v>21056434</v>
      </c>
      <c r="C9" s="55"/>
    </row>
    <row r="10" spans="1:3" x14ac:dyDescent="0.25">
      <c r="A10" s="26" t="s">
        <v>144</v>
      </c>
      <c r="B10" s="58" t="s">
        <v>201</v>
      </c>
      <c r="C10" s="58"/>
    </row>
    <row r="11" spans="1:3" ht="30" customHeight="1" x14ac:dyDescent="0.25">
      <c r="A11" s="27" t="s">
        <v>145</v>
      </c>
      <c r="B11" s="58">
        <v>3222193663</v>
      </c>
      <c r="C11" s="58"/>
    </row>
    <row r="12" spans="1:3" ht="30" customHeight="1" x14ac:dyDescent="0.25">
      <c r="A12" s="5" t="s">
        <v>146</v>
      </c>
      <c r="B12" s="75" t="s">
        <v>202</v>
      </c>
      <c r="C12" s="58"/>
    </row>
    <row r="13" spans="1:3" x14ac:dyDescent="0.25">
      <c r="A13" s="5" t="s">
        <v>147</v>
      </c>
      <c r="B13" s="57" t="s">
        <v>199</v>
      </c>
      <c r="C13" s="57"/>
    </row>
    <row r="14" spans="1:3" x14ac:dyDescent="0.25">
      <c r="A14" s="5" t="s">
        <v>148</v>
      </c>
      <c r="B14" s="67">
        <v>21454</v>
      </c>
      <c r="C14" s="57"/>
    </row>
    <row r="15" spans="1:3" x14ac:dyDescent="0.25">
      <c r="A15" s="5" t="s">
        <v>149</v>
      </c>
      <c r="B15" s="57" t="s">
        <v>200</v>
      </c>
      <c r="C15" s="57"/>
    </row>
    <row r="16" spans="1:3" x14ac:dyDescent="0.25">
      <c r="A16" s="5" t="s">
        <v>150</v>
      </c>
      <c r="B16" s="67">
        <v>44608</v>
      </c>
      <c r="C16" s="57"/>
    </row>
    <row r="17" spans="1:3 16384:16384" ht="15" customHeight="1" x14ac:dyDescent="0.25">
      <c r="A17" s="5" t="s">
        <v>151</v>
      </c>
      <c r="B17" s="58" t="s">
        <v>85</v>
      </c>
      <c r="C17" s="58"/>
    </row>
    <row r="18" spans="1:3 16384:16384" x14ac:dyDescent="0.25">
      <c r="A18" s="5" t="s">
        <v>152</v>
      </c>
      <c r="B18" s="58" t="s">
        <v>195</v>
      </c>
      <c r="C18" s="58"/>
    </row>
    <row r="19" spans="1:3 16384:16384" ht="18.75" customHeight="1" x14ac:dyDescent="0.25">
      <c r="A19" s="5" t="s">
        <v>153</v>
      </c>
      <c r="B19" s="61" t="s">
        <v>195</v>
      </c>
      <c r="C19" s="62"/>
    </row>
    <row r="20" spans="1:3 16384:16384" x14ac:dyDescent="0.25">
      <c r="A20" s="5" t="s">
        <v>154</v>
      </c>
      <c r="B20" s="57">
        <v>1</v>
      </c>
      <c r="C20" s="57"/>
    </row>
    <row r="21" spans="1:3 16384:16384" ht="17.25" customHeight="1" x14ac:dyDescent="0.25">
      <c r="A21" s="5" t="s">
        <v>155</v>
      </c>
      <c r="B21" s="58" t="s">
        <v>119</v>
      </c>
      <c r="C21" s="58"/>
    </row>
    <row r="22" spans="1:3 16384:16384" x14ac:dyDescent="0.25">
      <c r="A22" s="54" t="s">
        <v>156</v>
      </c>
      <c r="B22" s="73">
        <v>44608</v>
      </c>
      <c r="C22" s="74"/>
    </row>
    <row r="23" spans="1:3 16384:16384" x14ac:dyDescent="0.25">
      <c r="A23" s="26" t="s">
        <v>157</v>
      </c>
      <c r="B23" s="72">
        <v>44978</v>
      </c>
      <c r="C23" s="72"/>
    </row>
    <row r="24" spans="1:3 16384:16384" x14ac:dyDescent="0.25">
      <c r="A24" s="26" t="s">
        <v>158</v>
      </c>
      <c r="B24" s="72">
        <v>45000</v>
      </c>
      <c r="C24" s="72"/>
    </row>
    <row r="25" spans="1:3 16384:16384" x14ac:dyDescent="0.25">
      <c r="A25" s="66" t="s">
        <v>120</v>
      </c>
      <c r="B25" s="71" t="s">
        <v>207</v>
      </c>
      <c r="C25" s="55"/>
    </row>
    <row r="26" spans="1:3 16384:16384" x14ac:dyDescent="0.25">
      <c r="A26" s="66"/>
      <c r="B26" s="55"/>
      <c r="C26" s="55"/>
    </row>
    <row r="27" spans="1:3 16384:16384" ht="100.5" customHeight="1" x14ac:dyDescent="0.25">
      <c r="A27" s="66"/>
      <c r="B27" s="55"/>
      <c r="C27" s="55"/>
    </row>
    <row r="28" spans="1:3 16384:16384" x14ac:dyDescent="0.25">
      <c r="A28" s="26" t="s">
        <v>160</v>
      </c>
      <c r="B28" s="55" t="s">
        <v>202</v>
      </c>
      <c r="C28" s="55"/>
      <c r="XFD28" s="53"/>
    </row>
    <row r="29" spans="1:3 16384:16384" x14ac:dyDescent="0.25">
      <c r="A29" s="26" t="s">
        <v>161</v>
      </c>
      <c r="B29" s="55" t="s">
        <v>202</v>
      </c>
      <c r="C29" s="55"/>
    </row>
    <row r="30" spans="1:3 16384:16384" x14ac:dyDescent="0.25">
      <c r="A30" s="26" t="s">
        <v>162</v>
      </c>
      <c r="B30" s="55" t="s">
        <v>203</v>
      </c>
      <c r="C30" s="55"/>
    </row>
    <row r="31" spans="1:3 16384:16384" x14ac:dyDescent="0.25">
      <c r="A31" s="26" t="s">
        <v>163</v>
      </c>
      <c r="B31" s="68" t="s">
        <v>204</v>
      </c>
      <c r="C31" s="68"/>
    </row>
    <row r="32" spans="1:3 16384:16384" x14ac:dyDescent="0.25">
      <c r="A32" s="26" t="s">
        <v>164</v>
      </c>
      <c r="B32" s="69">
        <v>45650</v>
      </c>
      <c r="C32" s="70"/>
    </row>
    <row r="33" spans="1:3" x14ac:dyDescent="0.25">
      <c r="A33" s="5" t="s">
        <v>165</v>
      </c>
      <c r="B33" s="67">
        <v>45702</v>
      </c>
      <c r="C33" s="67"/>
    </row>
    <row r="34" spans="1:3" ht="45" x14ac:dyDescent="0.25">
      <c r="A34" s="5" t="s">
        <v>166</v>
      </c>
      <c r="B34" s="67">
        <v>45734</v>
      </c>
      <c r="C34" s="5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9" zoomScale="85" zoomScaleNormal="85"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6" t="s">
        <v>10</v>
      </c>
      <c r="B1" s="96"/>
      <c r="C1" s="96"/>
    </row>
    <row r="2" spans="1:3" ht="15.75" customHeight="1" x14ac:dyDescent="0.25">
      <c r="A2" s="20" t="s">
        <v>11</v>
      </c>
      <c r="B2" s="100" t="s">
        <v>208</v>
      </c>
      <c r="C2" s="101"/>
    </row>
    <row r="3" spans="1:3" s="2" customFormat="1" x14ac:dyDescent="0.25">
      <c r="A3" s="5" t="s">
        <v>1</v>
      </c>
      <c r="B3" s="82" t="str">
        <f>'AUTOS  NOTA 322'!B2:C2</f>
        <v>11001310302520250000600</v>
      </c>
      <c r="C3" s="82"/>
    </row>
    <row r="4" spans="1:3" s="2" customFormat="1" x14ac:dyDescent="0.25">
      <c r="A4" s="5" t="s">
        <v>2</v>
      </c>
      <c r="B4" s="82" t="str">
        <f>'AUTOS  NOTA 322'!B3:C3</f>
        <v>JUZGADO VEINTICINCO CIVIL DEL CIRCUITO DE BOGOTA, DC</v>
      </c>
      <c r="C4" s="82"/>
    </row>
    <row r="5" spans="1:3" s="2" customFormat="1" x14ac:dyDescent="0.25">
      <c r="A5" s="5" t="s">
        <v>3</v>
      </c>
      <c r="B5" s="82" t="str">
        <f>'AUTOS  NOTA 322'!B4:C4</f>
        <v>ALLIANZ SEGUROS S.A., LUIS ALBERTO GUERRA MONTAÑA, LUIS ALVARO ORJUELA RAMÍREZ, FLOTA AGUILA</v>
      </c>
      <c r="C5" s="82"/>
    </row>
    <row r="6" spans="1:3" s="2" customFormat="1" x14ac:dyDescent="0.25">
      <c r="A6" s="5" t="s">
        <v>4</v>
      </c>
      <c r="B6" s="82"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82"/>
    </row>
    <row r="7" spans="1:3" s="2" customFormat="1" x14ac:dyDescent="0.25">
      <c r="A7" s="5" t="s">
        <v>5</v>
      </c>
      <c r="B7" s="82" t="str">
        <f>'AUTOS  NOTA 322'!B6:C6</f>
        <v>DEMANDA DIRECTA</v>
      </c>
      <c r="C7" s="82"/>
    </row>
    <row r="8" spans="1:3" s="2" customFormat="1" x14ac:dyDescent="0.25">
      <c r="A8" s="29" t="s">
        <v>101</v>
      </c>
      <c r="B8" s="82" t="str">
        <f>'AUTOS  NOTA 322'!B7:C8</f>
        <v>LUZ MARINA PAIVA DE SANTANA</v>
      </c>
      <c r="C8" s="82"/>
    </row>
    <row r="9" spans="1:3" x14ac:dyDescent="0.25">
      <c r="A9" s="20" t="s">
        <v>12</v>
      </c>
      <c r="B9" s="82" t="s">
        <v>209</v>
      </c>
      <c r="C9" s="82"/>
    </row>
    <row r="10" spans="1:3" x14ac:dyDescent="0.25">
      <c r="A10" s="20" t="s">
        <v>9</v>
      </c>
      <c r="B10" s="82" t="s">
        <v>105</v>
      </c>
      <c r="C10" s="82"/>
    </row>
    <row r="11" spans="1:3" x14ac:dyDescent="0.25">
      <c r="A11" s="20" t="s">
        <v>13</v>
      </c>
      <c r="B11" s="78">
        <v>200000000</v>
      </c>
      <c r="C11" s="79"/>
    </row>
    <row r="12" spans="1:3" x14ac:dyDescent="0.25">
      <c r="A12" s="20" t="s">
        <v>115</v>
      </c>
      <c r="B12" s="78">
        <v>0</v>
      </c>
      <c r="C12" s="79"/>
    </row>
    <row r="13" spans="1:3" x14ac:dyDescent="0.25">
      <c r="A13" s="20" t="s">
        <v>14</v>
      </c>
      <c r="B13" s="97" t="s">
        <v>76</v>
      </c>
      <c r="C13" s="98"/>
    </row>
    <row r="14" spans="1:3" x14ac:dyDescent="0.25">
      <c r="A14" s="20" t="s">
        <v>15</v>
      </c>
      <c r="B14" s="99" t="s">
        <v>210</v>
      </c>
      <c r="C14" s="82"/>
    </row>
    <row r="15" spans="1:3" x14ac:dyDescent="0.25">
      <c r="A15" s="20" t="s">
        <v>16</v>
      </c>
      <c r="B15" s="82" t="s">
        <v>17</v>
      </c>
      <c r="C15" s="82"/>
    </row>
    <row r="16" spans="1:3" x14ac:dyDescent="0.25">
      <c r="A16" s="20" t="s">
        <v>18</v>
      </c>
      <c r="B16" s="82" t="s">
        <v>17</v>
      </c>
      <c r="C16" s="82"/>
    </row>
    <row r="17" spans="1:3" x14ac:dyDescent="0.25">
      <c r="A17" s="83" t="s">
        <v>19</v>
      </c>
      <c r="B17" s="82" t="s">
        <v>20</v>
      </c>
      <c r="C17" s="82"/>
    </row>
    <row r="18" spans="1:3" x14ac:dyDescent="0.25">
      <c r="A18" s="84"/>
      <c r="B18" s="10" t="s">
        <v>21</v>
      </c>
      <c r="C18" s="10" t="s">
        <v>22</v>
      </c>
    </row>
    <row r="19" spans="1:3" x14ac:dyDescent="0.25">
      <c r="A19" s="84"/>
      <c r="B19" s="6" t="s">
        <v>118</v>
      </c>
      <c r="C19" s="6"/>
    </row>
    <row r="20" spans="1:3" x14ac:dyDescent="0.25">
      <c r="A20" s="84"/>
      <c r="B20" s="6"/>
      <c r="C20" s="6"/>
    </row>
    <row r="21" spans="1:3" x14ac:dyDescent="0.25">
      <c r="A21" s="85"/>
      <c r="B21" s="6"/>
      <c r="C21" s="6"/>
    </row>
    <row r="22" spans="1:3" x14ac:dyDescent="0.25">
      <c r="A22" s="20" t="s">
        <v>23</v>
      </c>
      <c r="B22" s="82"/>
      <c r="C22" s="82"/>
    </row>
    <row r="23" spans="1:3" x14ac:dyDescent="0.25">
      <c r="A23" s="20" t="s">
        <v>24</v>
      </c>
      <c r="B23" s="86"/>
      <c r="C23" s="87"/>
    </row>
    <row r="24" spans="1:3" x14ac:dyDescent="0.25">
      <c r="A24" s="20" t="s">
        <v>25</v>
      </c>
      <c r="B24" s="82" t="s">
        <v>84</v>
      </c>
      <c r="C24" s="82"/>
    </row>
    <row r="25" spans="1:3" x14ac:dyDescent="0.25">
      <c r="A25" s="20" t="s">
        <v>26</v>
      </c>
      <c r="B25" s="82"/>
      <c r="C25" s="82"/>
    </row>
    <row r="26" spans="1:3" x14ac:dyDescent="0.25">
      <c r="A26" s="20" t="s">
        <v>28</v>
      </c>
      <c r="B26" s="82"/>
      <c r="C26" s="82"/>
    </row>
    <row r="27" spans="1:3" x14ac:dyDescent="0.25">
      <c r="A27" s="19" t="s">
        <v>29</v>
      </c>
      <c r="B27" s="82"/>
      <c r="C27" s="82"/>
    </row>
    <row r="28" spans="1:3" x14ac:dyDescent="0.25">
      <c r="A28" s="88" t="s">
        <v>30</v>
      </c>
      <c r="B28" s="88"/>
      <c r="C28" s="88"/>
    </row>
    <row r="29" spans="1:3" x14ac:dyDescent="0.25">
      <c r="A29" s="80" t="s">
        <v>31</v>
      </c>
      <c r="B29" s="81"/>
      <c r="C29" s="11"/>
    </row>
    <row r="30" spans="1:3" x14ac:dyDescent="0.25">
      <c r="A30" s="80" t="s">
        <v>32</v>
      </c>
      <c r="B30" s="81"/>
      <c r="C30" s="11"/>
    </row>
    <row r="31" spans="1:3" x14ac:dyDescent="0.25">
      <c r="A31" s="80" t="s">
        <v>33</v>
      </c>
      <c r="B31" s="81"/>
      <c r="C31" s="12"/>
    </row>
    <row r="32" spans="1:3" x14ac:dyDescent="0.25">
      <c r="A32" s="80" t="s">
        <v>34</v>
      </c>
      <c r="B32" s="81"/>
      <c r="C32" s="11"/>
    </row>
    <row r="33" spans="1:3" x14ac:dyDescent="0.25">
      <c r="A33" s="80" t="s">
        <v>35</v>
      </c>
      <c r="B33" s="81"/>
      <c r="C33" s="11"/>
    </row>
    <row r="34" spans="1:3" x14ac:dyDescent="0.25">
      <c r="A34" s="80" t="s">
        <v>36</v>
      </c>
      <c r="B34" s="81"/>
      <c r="C34" s="13"/>
    </row>
    <row r="35" spans="1:3" x14ac:dyDescent="0.25">
      <c r="A35" s="76" t="s">
        <v>37</v>
      </c>
      <c r="B35" s="77"/>
      <c r="C35" s="14"/>
    </row>
    <row r="36" spans="1:3" x14ac:dyDescent="0.25">
      <c r="A36" s="76" t="s">
        <v>38</v>
      </c>
      <c r="B36" s="77"/>
      <c r="C36" s="15"/>
    </row>
    <row r="37" spans="1:3" x14ac:dyDescent="0.25">
      <c r="A37" s="89" t="s">
        <v>39</v>
      </c>
      <c r="B37" s="90"/>
      <c r="C37" s="15"/>
    </row>
    <row r="38" spans="1:3" x14ac:dyDescent="0.25">
      <c r="A38" s="91"/>
      <c r="B38" s="92"/>
      <c r="C38" s="15"/>
    </row>
    <row r="39" spans="1:3" x14ac:dyDescent="0.25">
      <c r="A39" s="93"/>
      <c r="B39" s="94"/>
      <c r="C39" s="15"/>
    </row>
    <row r="40" spans="1:3" x14ac:dyDescent="0.25">
      <c r="A40" s="95" t="s">
        <v>40</v>
      </c>
      <c r="B40" s="95"/>
      <c r="C40" s="95"/>
    </row>
    <row r="41" spans="1:3" x14ac:dyDescent="0.25">
      <c r="A41" s="17" t="s">
        <v>41</v>
      </c>
      <c r="B41" s="18"/>
      <c r="C41" s="15"/>
    </row>
    <row r="42" spans="1:3" x14ac:dyDescent="0.25">
      <c r="A42" s="76" t="s">
        <v>42</v>
      </c>
      <c r="B42" s="77"/>
      <c r="C42" s="15"/>
    </row>
    <row r="43" spans="1:3" x14ac:dyDescent="0.25">
      <c r="A43" s="76" t="s">
        <v>43</v>
      </c>
      <c r="B43" s="77"/>
      <c r="C43" s="15"/>
    </row>
    <row r="44" spans="1:3" x14ac:dyDescent="0.25">
      <c r="A44" s="17" t="s">
        <v>44</v>
      </c>
      <c r="B44" s="18"/>
      <c r="C44" s="15"/>
    </row>
    <row r="45" spans="1:3" x14ac:dyDescent="0.25">
      <c r="A45" s="17" t="s">
        <v>45</v>
      </c>
      <c r="B45" s="18"/>
      <c r="C45" s="15"/>
    </row>
    <row r="46" spans="1:3" x14ac:dyDescent="0.25">
      <c r="A46" s="76" t="s">
        <v>46</v>
      </c>
      <c r="B46" s="77"/>
      <c r="C46" s="15"/>
    </row>
    <row r="47" spans="1:3" x14ac:dyDescent="0.25">
      <c r="A47" s="17" t="s">
        <v>47</v>
      </c>
      <c r="B47" s="16"/>
      <c r="C47" s="15"/>
    </row>
    <row r="48" spans="1:3" x14ac:dyDescent="0.25">
      <c r="A48" s="76" t="s">
        <v>48</v>
      </c>
      <c r="B48" s="77"/>
      <c r="C48" s="15"/>
    </row>
    <row r="49" spans="1:3" x14ac:dyDescent="0.25">
      <c r="A49" s="76" t="s">
        <v>49</v>
      </c>
      <c r="B49" s="77"/>
      <c r="C49" s="15"/>
    </row>
    <row r="50" spans="1:3" x14ac:dyDescent="0.25">
      <c r="A50" s="76" t="s">
        <v>39</v>
      </c>
      <c r="B50" s="7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70" zoomScaleNormal="70" workbookViewId="0">
      <selection activeCell="A41" sqref="A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9" t="s">
        <v>50</v>
      </c>
      <c r="B1" s="119"/>
      <c r="C1" s="119"/>
    </row>
    <row r="2" spans="1:9" ht="15" customHeight="1" x14ac:dyDescent="0.25">
      <c r="A2" s="33" t="s">
        <v>11</v>
      </c>
      <c r="B2" s="104" t="str">
        <f>'AUTOS NOTA 321'!B2:C2</f>
        <v>SINIESTRO 111570492   APL 214645</v>
      </c>
      <c r="C2" s="105"/>
    </row>
    <row r="3" spans="1:9" x14ac:dyDescent="0.25">
      <c r="A3" s="34" t="s">
        <v>1</v>
      </c>
      <c r="B3" s="120" t="str">
        <f>'AUTOS  NOTA 322'!B2:C2</f>
        <v>11001310302520250000600</v>
      </c>
      <c r="C3" s="120"/>
    </row>
    <row r="4" spans="1:9" x14ac:dyDescent="0.25">
      <c r="A4" s="34" t="s">
        <v>2</v>
      </c>
      <c r="B4" s="120" t="str">
        <f>'AUTOS  NOTA 322'!B3:C3</f>
        <v>JUZGADO VEINTICINCO CIVIL DEL CIRCUITO DE BOGOTA, DC</v>
      </c>
      <c r="C4" s="120"/>
    </row>
    <row r="5" spans="1:9" x14ac:dyDescent="0.25">
      <c r="A5" s="34" t="s">
        <v>3</v>
      </c>
      <c r="B5" s="120" t="str">
        <f>'AUTOS  NOTA 322'!B4:C4</f>
        <v>ALLIANZ SEGUROS S.A., LUIS ALBERTO GUERRA MONTAÑA, LUIS ALVARO ORJUELA RAMÍREZ, FLOTA AGUILA</v>
      </c>
      <c r="C5" s="120"/>
    </row>
    <row r="6" spans="1:9" ht="15" customHeight="1" x14ac:dyDescent="0.25">
      <c r="A6" s="34" t="s">
        <v>4</v>
      </c>
      <c r="B6" s="120"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120"/>
    </row>
    <row r="7" spans="1:9" x14ac:dyDescent="0.25">
      <c r="A7" s="34" t="s">
        <v>5</v>
      </c>
      <c r="B7" s="120" t="str">
        <f>'AUTOS  NOTA 322'!B6:C6</f>
        <v>DEMANDA DIRECTA</v>
      </c>
      <c r="C7" s="120"/>
    </row>
    <row r="8" spans="1:9" x14ac:dyDescent="0.25">
      <c r="A8" s="36" t="s">
        <v>101</v>
      </c>
      <c r="B8" s="120" t="str">
        <f>'AUTOS  NOTA 322'!B7:C8</f>
        <v>LUZ MARINA PAIVA DE SANTANA</v>
      </c>
      <c r="C8" s="120"/>
    </row>
    <row r="9" spans="1:9" x14ac:dyDescent="0.25">
      <c r="A9" s="34" t="s">
        <v>51</v>
      </c>
      <c r="B9" s="117">
        <f>SUM(C11,C12,C14,C15,C17)</f>
        <v>1063690171</v>
      </c>
      <c r="C9" s="118"/>
    </row>
    <row r="10" spans="1:9" x14ac:dyDescent="0.25">
      <c r="A10" s="121" t="s">
        <v>52</v>
      </c>
      <c r="B10" s="109" t="s">
        <v>53</v>
      </c>
      <c r="C10" s="110"/>
    </row>
    <row r="11" spans="1:9" x14ac:dyDescent="0.25">
      <c r="A11" s="121"/>
      <c r="B11" s="35" t="s">
        <v>54</v>
      </c>
      <c r="C11" s="30">
        <v>62640171</v>
      </c>
    </row>
    <row r="12" spans="1:9" x14ac:dyDescent="0.25">
      <c r="A12" s="121"/>
      <c r="B12" s="35" t="s">
        <v>55</v>
      </c>
      <c r="C12" s="30">
        <v>1050000</v>
      </c>
    </row>
    <row r="13" spans="1:9" x14ac:dyDescent="0.25">
      <c r="A13" s="121"/>
      <c r="B13" s="109"/>
      <c r="C13" s="110"/>
    </row>
    <row r="14" spans="1:9" x14ac:dyDescent="0.25">
      <c r="A14" s="121"/>
      <c r="B14" s="35" t="s">
        <v>98</v>
      </c>
      <c r="C14" s="38">
        <v>1000000000</v>
      </c>
    </row>
    <row r="15" spans="1:9" x14ac:dyDescent="0.25">
      <c r="A15" s="121"/>
      <c r="B15" s="35" t="s">
        <v>99</v>
      </c>
      <c r="C15" s="38">
        <v>0</v>
      </c>
      <c r="E15" s="41" t="s">
        <v>57</v>
      </c>
      <c r="F15" s="42">
        <v>0.7</v>
      </c>
    </row>
    <row r="16" spans="1:9" x14ac:dyDescent="0.25">
      <c r="A16" s="121"/>
      <c r="B16" s="109" t="s">
        <v>58</v>
      </c>
      <c r="C16" s="110"/>
      <c r="E16" s="41" t="s">
        <v>59</v>
      </c>
      <c r="F16" s="43">
        <v>0.3</v>
      </c>
      <c r="I16" s="44"/>
    </row>
    <row r="17" spans="1:9" x14ac:dyDescent="0.25">
      <c r="A17" s="121"/>
      <c r="B17" s="35"/>
      <c r="C17" s="39"/>
      <c r="F17" s="45"/>
      <c r="I17" s="44"/>
    </row>
    <row r="18" spans="1:9" ht="23.25" customHeight="1" x14ac:dyDescent="0.25">
      <c r="A18" s="37" t="s">
        <v>60</v>
      </c>
      <c r="B18" s="104" t="s">
        <v>57</v>
      </c>
      <c r="C18" s="105"/>
    </row>
    <row r="19" spans="1:9" ht="30" x14ac:dyDescent="0.25">
      <c r="A19" s="34" t="s">
        <v>62</v>
      </c>
      <c r="B19" s="111" t="s">
        <v>212</v>
      </c>
      <c r="C19" s="112"/>
    </row>
    <row r="20" spans="1:9" ht="15" customHeight="1" x14ac:dyDescent="0.25">
      <c r="A20" s="46" t="s">
        <v>63</v>
      </c>
      <c r="B20" s="106">
        <f>((C22+C23+C25+C26+C30+C28+C32+C34+C29+C33)-C37-C38)*C36*C39</f>
        <v>875112981.89999998</v>
      </c>
      <c r="C20" s="106"/>
    </row>
    <row r="21" spans="1:9" x14ac:dyDescent="0.25">
      <c r="A21" s="37" t="s">
        <v>64</v>
      </c>
      <c r="B21" s="113" t="s">
        <v>53</v>
      </c>
      <c r="C21" s="114"/>
    </row>
    <row r="22" spans="1:9" x14ac:dyDescent="0.25">
      <c r="A22" s="102"/>
      <c r="B22" s="35" t="s">
        <v>54</v>
      </c>
      <c r="C22" s="30">
        <v>275112981.89999998</v>
      </c>
    </row>
    <row r="23" spans="1:9" x14ac:dyDescent="0.25">
      <c r="A23" s="103"/>
      <c r="B23" s="35" t="s">
        <v>55</v>
      </c>
      <c r="C23" s="30">
        <v>0</v>
      </c>
    </row>
    <row r="24" spans="1:9" x14ac:dyDescent="0.25">
      <c r="A24" s="103"/>
      <c r="B24" s="109" t="s">
        <v>56</v>
      </c>
      <c r="C24" s="110"/>
    </row>
    <row r="25" spans="1:9" x14ac:dyDescent="0.25">
      <c r="A25" s="103"/>
      <c r="B25" s="35" t="s">
        <v>98</v>
      </c>
      <c r="C25" s="30">
        <v>600000000</v>
      </c>
    </row>
    <row r="26" spans="1:9" ht="29.1" customHeight="1" x14ac:dyDescent="0.25">
      <c r="A26" s="103"/>
      <c r="B26" s="35" t="s">
        <v>100</v>
      </c>
      <c r="C26" s="30">
        <v>0</v>
      </c>
    </row>
    <row r="27" spans="1:9" x14ac:dyDescent="0.25">
      <c r="A27" s="103"/>
      <c r="B27" s="109" t="s">
        <v>121</v>
      </c>
      <c r="C27" s="110"/>
    </row>
    <row r="28" spans="1:9" x14ac:dyDescent="0.25">
      <c r="A28" s="103"/>
      <c r="B28" s="35" t="s">
        <v>130</v>
      </c>
      <c r="C28" s="30">
        <v>0</v>
      </c>
    </row>
    <row r="29" spans="1:9" x14ac:dyDescent="0.25">
      <c r="A29" s="103"/>
      <c r="B29" s="35" t="s">
        <v>54</v>
      </c>
      <c r="C29" s="30"/>
    </row>
    <row r="30" spans="1:9" x14ac:dyDescent="0.25">
      <c r="A30" s="103"/>
      <c r="B30" s="35" t="s">
        <v>55</v>
      </c>
      <c r="C30" s="30">
        <v>0</v>
      </c>
    </row>
    <row r="31" spans="1:9" x14ac:dyDescent="0.25">
      <c r="A31" s="103"/>
      <c r="B31" s="109" t="s">
        <v>122</v>
      </c>
      <c r="C31" s="110"/>
    </row>
    <row r="32" spans="1:9" x14ac:dyDescent="0.25">
      <c r="A32" s="103"/>
      <c r="B32" s="35"/>
      <c r="C32" s="30"/>
    </row>
    <row r="33" spans="1:3" x14ac:dyDescent="0.25">
      <c r="A33" s="103"/>
      <c r="B33" s="35" t="s">
        <v>54</v>
      </c>
      <c r="C33" s="30">
        <v>0</v>
      </c>
    </row>
    <row r="34" spans="1:3" x14ac:dyDescent="0.25">
      <c r="A34" s="103"/>
      <c r="B34" s="35" t="s">
        <v>55</v>
      </c>
      <c r="C34" s="30">
        <v>0</v>
      </c>
    </row>
    <row r="35" spans="1:3" x14ac:dyDescent="0.25">
      <c r="A35" s="103"/>
      <c r="B35" s="109" t="s">
        <v>114</v>
      </c>
      <c r="C35" s="110"/>
    </row>
    <row r="36" spans="1:3" x14ac:dyDescent="0.25">
      <c r="A36" s="103"/>
      <c r="B36" s="35" t="s">
        <v>125</v>
      </c>
      <c r="C36" s="31">
        <v>1</v>
      </c>
    </row>
    <row r="37" spans="1:3" x14ac:dyDescent="0.25">
      <c r="A37" s="103"/>
      <c r="B37" s="35" t="s">
        <v>115</v>
      </c>
      <c r="C37" s="32">
        <v>0</v>
      </c>
    </row>
    <row r="38" spans="1:3" x14ac:dyDescent="0.25">
      <c r="A38" s="103"/>
      <c r="B38" s="35" t="s">
        <v>167</v>
      </c>
      <c r="C38" s="32"/>
    </row>
    <row r="39" spans="1:3" x14ac:dyDescent="0.25">
      <c r="A39" s="103"/>
      <c r="B39" s="35" t="s">
        <v>129</v>
      </c>
      <c r="C39" s="31">
        <v>1</v>
      </c>
    </row>
    <row r="40" spans="1:3" x14ac:dyDescent="0.25">
      <c r="A40" s="47" t="s">
        <v>65</v>
      </c>
      <c r="B40" s="106">
        <f>IFERROR(B20*(VLOOKUP(B18,E15:F17,2,0)),16666)</f>
        <v>612579087.32999992</v>
      </c>
      <c r="C40" s="106"/>
    </row>
    <row r="41" spans="1:3" ht="93" customHeight="1" x14ac:dyDescent="0.25">
      <c r="A41" s="34" t="s">
        <v>123</v>
      </c>
      <c r="B41" s="107" t="s">
        <v>213</v>
      </c>
      <c r="C41" s="108"/>
    </row>
    <row r="42" spans="1:3" ht="211.5" customHeight="1" x14ac:dyDescent="0.25">
      <c r="A42" s="34" t="s">
        <v>66</v>
      </c>
      <c r="B42" s="122" t="s">
        <v>211</v>
      </c>
      <c r="C42" s="123"/>
    </row>
    <row r="45" spans="1:3" ht="26.25" x14ac:dyDescent="0.25">
      <c r="A45" s="115" t="s">
        <v>168</v>
      </c>
      <c r="B45" s="115"/>
      <c r="C45" s="115"/>
    </row>
    <row r="46" spans="1:3" x14ac:dyDescent="0.25">
      <c r="A46" s="116" t="s">
        <v>169</v>
      </c>
      <c r="B46" s="116"/>
      <c r="C46" s="116"/>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6" t="s">
        <v>67</v>
      </c>
      <c r="B1" s="96"/>
      <c r="C1" s="96"/>
    </row>
    <row r="2" spans="1:3" x14ac:dyDescent="0.25">
      <c r="A2" s="20" t="s">
        <v>11</v>
      </c>
      <c r="B2" s="86" t="str">
        <f>'AUTOS NOTA 324-478'!B2:C2</f>
        <v>SINIESTRO 111570492   APL 214645</v>
      </c>
      <c r="C2" s="87"/>
    </row>
    <row r="3" spans="1:3" x14ac:dyDescent="0.25">
      <c r="A3" s="5" t="s">
        <v>1</v>
      </c>
      <c r="B3" s="82" t="str">
        <f>'AUTOS  NOTA 322'!B2:C2</f>
        <v>11001310302520250000600</v>
      </c>
      <c r="C3" s="82"/>
    </row>
    <row r="4" spans="1:3" x14ac:dyDescent="0.25">
      <c r="A4" s="5" t="s">
        <v>2</v>
      </c>
      <c r="B4" s="82" t="str">
        <f>'AUTOS  NOTA 322'!B3:C3</f>
        <v>JUZGADO VEINTICINCO CIVIL DEL CIRCUITO DE BOGOTA, DC</v>
      </c>
      <c r="C4" s="82"/>
    </row>
    <row r="5" spans="1:3" x14ac:dyDescent="0.25">
      <c r="A5" s="5" t="s">
        <v>3</v>
      </c>
      <c r="B5" s="82" t="str">
        <f>'AUTOS  NOTA 322'!B4:C4</f>
        <v>ALLIANZ SEGUROS S.A., LUIS ALBERTO GUERRA MONTAÑA, LUIS ALVARO ORJUELA RAMÍREZ, FLOTA AGUILA</v>
      </c>
      <c r="C5" s="82"/>
    </row>
    <row r="6" spans="1:3" ht="15" customHeight="1" x14ac:dyDescent="0.25">
      <c r="A6" s="5" t="s">
        <v>4</v>
      </c>
      <c r="B6" s="82"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82"/>
    </row>
    <row r="7" spans="1:3" ht="15" customHeight="1" x14ac:dyDescent="0.25">
      <c r="A7" s="5" t="s">
        <v>5</v>
      </c>
      <c r="B7" s="82" t="str">
        <f>'AUTOS  NOTA 322'!B6:C6</f>
        <v>DEMANDA DIRECTA</v>
      </c>
      <c r="C7" s="82"/>
    </row>
    <row r="8" spans="1:3" ht="15" customHeight="1" x14ac:dyDescent="0.25">
      <c r="A8" s="29" t="s">
        <v>101</v>
      </c>
      <c r="B8" s="82" t="str">
        <f>'AUTOS  NOTA 322'!B7:C8</f>
        <v>LUZ MARINA PAIVA DE SANTANA</v>
      </c>
      <c r="C8" s="82"/>
    </row>
    <row r="9" spans="1:3" ht="18.95" customHeight="1" x14ac:dyDescent="0.25">
      <c r="A9" s="5" t="s">
        <v>102</v>
      </c>
      <c r="B9" s="82" t="s">
        <v>57</v>
      </c>
      <c r="C9" s="82"/>
    </row>
    <row r="10" spans="1:3" x14ac:dyDescent="0.25">
      <c r="A10" s="7" t="s">
        <v>64</v>
      </c>
      <c r="B10" s="126">
        <f>'AUTOS NOTA 324-478'!B20:C20</f>
        <v>875112981.89999998</v>
      </c>
      <c r="C10" s="126"/>
    </row>
    <row r="11" spans="1:3" x14ac:dyDescent="0.25">
      <c r="A11" s="7" t="s">
        <v>116</v>
      </c>
      <c r="B11" s="127">
        <f>'AUTOS NOTA 324-478'!B40:C40</f>
        <v>612579087.32999992</v>
      </c>
      <c r="C11" s="82"/>
    </row>
    <row r="12" spans="1:3" ht="30" x14ac:dyDescent="0.25">
      <c r="A12" s="7" t="s">
        <v>68</v>
      </c>
      <c r="B12" s="124"/>
      <c r="C12" s="125"/>
    </row>
    <row r="13" spans="1:3" ht="45" x14ac:dyDescent="0.25">
      <c r="A13" s="5" t="s">
        <v>69</v>
      </c>
      <c r="B13" s="82"/>
      <c r="C13" s="82"/>
    </row>
    <row r="14" spans="1:3" ht="45" x14ac:dyDescent="0.25">
      <c r="A14" s="5" t="s">
        <v>70</v>
      </c>
      <c r="B14" s="82"/>
      <c r="C14" s="82"/>
    </row>
    <row r="15" spans="1:3" x14ac:dyDescent="0.25">
      <c r="A15" s="5" t="s">
        <v>71</v>
      </c>
      <c r="B15" s="6"/>
      <c r="C15" s="6"/>
    </row>
    <row r="16" spans="1:3" x14ac:dyDescent="0.25">
      <c r="A16" s="7" t="s">
        <v>72</v>
      </c>
      <c r="B16" s="82"/>
      <c r="C16" s="82"/>
    </row>
    <row r="17" spans="1:3" x14ac:dyDescent="0.25">
      <c r="A17" s="6" t="s">
        <v>73</v>
      </c>
      <c r="B17" s="125"/>
      <c r="C17" s="12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6" t="s">
        <v>131</v>
      </c>
      <c r="B1" s="96"/>
      <c r="C1" s="96"/>
    </row>
    <row r="2" spans="1:3" x14ac:dyDescent="0.25">
      <c r="A2" s="40" t="s">
        <v>11</v>
      </c>
      <c r="B2" s="86" t="str">
        <f>'AUTOS NOTA 321'!B2:C2</f>
        <v>SINIESTRO 111570492   APL 214645</v>
      </c>
      <c r="C2" s="87"/>
    </row>
    <row r="3" spans="1:3" x14ac:dyDescent="0.25">
      <c r="A3" s="5" t="s">
        <v>1</v>
      </c>
      <c r="B3" s="82" t="str">
        <f>'AUTOS  NOTA 322'!B2:C2</f>
        <v>11001310302520250000600</v>
      </c>
      <c r="C3" s="82"/>
    </row>
    <row r="4" spans="1:3" x14ac:dyDescent="0.25">
      <c r="A4" s="5" t="s">
        <v>2</v>
      </c>
      <c r="B4" s="82" t="str">
        <f>'AUTOS  NOTA 322'!B3:C3</f>
        <v>JUZGADO VEINTICINCO CIVIL DEL CIRCUITO DE BOGOTA, DC</v>
      </c>
      <c r="C4" s="82"/>
    </row>
    <row r="5" spans="1:3" x14ac:dyDescent="0.25">
      <c r="A5" s="5" t="s">
        <v>3</v>
      </c>
      <c r="B5" s="82" t="str">
        <f>'AUTOS  NOTA 322'!B4:C4</f>
        <v>ALLIANZ SEGUROS S.A., LUIS ALBERTO GUERRA MONTAÑA, LUIS ALVARO ORJUELA RAMÍREZ, FLOTA AGUILA</v>
      </c>
      <c r="C5" s="82"/>
    </row>
    <row r="6" spans="1:3" x14ac:dyDescent="0.25">
      <c r="A6" s="5" t="s">
        <v>4</v>
      </c>
      <c r="B6" s="82"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82"/>
    </row>
    <row r="7" spans="1:3" x14ac:dyDescent="0.25">
      <c r="A7" s="5" t="s">
        <v>5</v>
      </c>
      <c r="B7" s="82" t="str">
        <f>'AUTOS  NOTA 322'!B6:C6</f>
        <v>DEMANDA DIRECTA</v>
      </c>
      <c r="C7" s="82"/>
    </row>
    <row r="8" spans="1:3" x14ac:dyDescent="0.25">
      <c r="A8" s="5" t="s">
        <v>102</v>
      </c>
      <c r="B8" s="82" t="str">
        <f>'AUTOS NOTA 324-478'!B18:C18</f>
        <v>PROBABLE</v>
      </c>
      <c r="C8" s="82"/>
    </row>
    <row r="9" spans="1:3" x14ac:dyDescent="0.25">
      <c r="A9" s="7" t="s">
        <v>64</v>
      </c>
      <c r="B9" s="126">
        <f>'AUTOS NOTA 324-478'!B20:C20</f>
        <v>875112981.89999998</v>
      </c>
      <c r="C9" s="126"/>
    </row>
    <row r="10" spans="1:3" x14ac:dyDescent="0.25">
      <c r="A10" s="5" t="s">
        <v>132</v>
      </c>
      <c r="B10" s="129">
        <v>0</v>
      </c>
      <c r="C10" s="129"/>
    </row>
    <row r="11" spans="1:3" ht="30" customHeight="1" x14ac:dyDescent="0.25">
      <c r="A11" s="5" t="s">
        <v>192</v>
      </c>
      <c r="B11" s="82"/>
      <c r="C11" s="82"/>
    </row>
    <row r="12" spans="1:3" x14ac:dyDescent="0.25">
      <c r="A12" s="5" t="s">
        <v>193</v>
      </c>
      <c r="B12" s="128"/>
      <c r="C12" s="128"/>
    </row>
    <row r="13" spans="1:3" x14ac:dyDescent="0.25">
      <c r="A13" s="5" t="s">
        <v>194</v>
      </c>
      <c r="B13" s="82"/>
      <c r="C13" s="82"/>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96" t="s">
        <v>133</v>
      </c>
      <c r="B1" s="96"/>
      <c r="C1" s="96"/>
    </row>
    <row r="2" spans="1:6" x14ac:dyDescent="0.25">
      <c r="A2" s="20" t="s">
        <v>11</v>
      </c>
      <c r="B2" s="86" t="str">
        <f>'AUTOS NOTA 321'!B2:C2</f>
        <v>SINIESTRO 111570492   APL 214645</v>
      </c>
      <c r="C2" s="87"/>
    </row>
    <row r="3" spans="1:6" x14ac:dyDescent="0.25">
      <c r="A3" s="5" t="s">
        <v>1</v>
      </c>
      <c r="B3" s="82" t="str">
        <f>'AUTOS  NOTA 322'!B2:C2</f>
        <v>11001310302520250000600</v>
      </c>
      <c r="C3" s="82"/>
    </row>
    <row r="4" spans="1:6" x14ac:dyDescent="0.25">
      <c r="A4" s="5" t="s">
        <v>2</v>
      </c>
      <c r="B4" s="82" t="str">
        <f>'AUTOS  NOTA 322'!B3:C3</f>
        <v>JUZGADO VEINTICINCO CIVIL DEL CIRCUITO DE BOGOTA, DC</v>
      </c>
      <c r="C4" s="82"/>
    </row>
    <row r="5" spans="1:6" ht="15" customHeight="1" x14ac:dyDescent="0.25">
      <c r="A5" s="5" t="s">
        <v>3</v>
      </c>
      <c r="B5" s="82" t="str">
        <f>'AUTOS  NOTA 322'!B4:C4</f>
        <v>ALLIANZ SEGUROS S.A., LUIS ALBERTO GUERRA MONTAÑA, LUIS ALVARO ORJUELA RAMÍREZ, FLOTA AGUILA</v>
      </c>
      <c r="C5" s="82"/>
    </row>
    <row r="6" spans="1:6" ht="15" customHeight="1" x14ac:dyDescent="0.25">
      <c r="A6" s="5" t="s">
        <v>4</v>
      </c>
      <c r="B6" s="82" t="str">
        <f>'AUTOS  NOTA 322'!B5:C5</f>
        <v>JOSÉ ANTONIO SANTANA(CONYUGE-18/11/1955), JESÚS ANTONIO SANTANA PAIVA(HIJO-21/03/1983), YOHANA PATRICIA SANTANA PAIBA (HIJA-02/09/1991), JULIO ENRRIQUE SANTANA PAIBA(HIJO-15/09/1978), GLORIA ESPERANZA SANTANA PAIVA(HIJA-19/05/1981), LUZ ANGELA SANTANA PAIVA (HIJA-19/09/1984), JOSÉ DANIEL SANTANA PAIVA (HIJO-20/03/1987), LUZ AMANDA SANTANA PAIVA (HIJA-13/01/1980), JEIMMY PAOLA SANTANA PAIBA (HIJA-12/12/1994), LUIS ALEXANDER SANTANA PAIBA (HIJO-12/03/1976).</v>
      </c>
      <c r="C6" s="82"/>
    </row>
    <row r="7" spans="1:6" x14ac:dyDescent="0.25">
      <c r="A7" s="5" t="s">
        <v>5</v>
      </c>
      <c r="B7" s="82" t="str">
        <f>'AUTOS  NOTA 322'!B6:C6</f>
        <v>DEMANDA DIRECTA</v>
      </c>
      <c r="C7" s="82"/>
    </row>
    <row r="8" spans="1:6" x14ac:dyDescent="0.25">
      <c r="A8" s="5" t="s">
        <v>134</v>
      </c>
      <c r="B8" s="130">
        <f>'AUTOS NOTA 324-478'!B20:C20</f>
        <v>875112981.89999998</v>
      </c>
      <c r="C8" s="130"/>
    </row>
    <row r="9" spans="1:6" x14ac:dyDescent="0.25">
      <c r="A9" s="5" t="s">
        <v>135</v>
      </c>
      <c r="B9" s="82"/>
      <c r="C9" s="82"/>
    </row>
    <row r="10" spans="1:6" ht="111" customHeight="1" x14ac:dyDescent="0.25">
      <c r="A10" s="5" t="s">
        <v>136</v>
      </c>
      <c r="B10" s="82"/>
      <c r="C10" s="82"/>
    </row>
    <row r="11" spans="1:6" ht="21" customHeight="1" x14ac:dyDescent="0.25">
      <c r="A11" s="131"/>
      <c r="B11" s="131"/>
      <c r="C11" s="131"/>
      <c r="E11" t="s">
        <v>57</v>
      </c>
      <c r="F11" s="22">
        <v>0.7</v>
      </c>
    </row>
    <row r="12" spans="1:6" hidden="1" x14ac:dyDescent="0.25">
      <c r="A12" s="132"/>
      <c r="B12" s="132"/>
      <c r="C12" s="132"/>
      <c r="E12" t="s">
        <v>59</v>
      </c>
      <c r="F12" s="23">
        <v>0.3</v>
      </c>
    </row>
    <row r="13" spans="1:6" ht="18.75" x14ac:dyDescent="0.25">
      <c r="A13" s="133" t="s">
        <v>137</v>
      </c>
      <c r="B13" s="133"/>
      <c r="C13" s="133"/>
    </row>
    <row r="14" spans="1:6" x14ac:dyDescent="0.25">
      <c r="A14" s="37" t="s">
        <v>60</v>
      </c>
      <c r="B14" s="104" t="s">
        <v>61</v>
      </c>
      <c r="C14" s="105"/>
    </row>
    <row r="15" spans="1:6" ht="45" x14ac:dyDescent="0.25">
      <c r="A15" s="21" t="s">
        <v>63</v>
      </c>
      <c r="B15" s="134">
        <f>((C17+C18+C20+C21+C25+C23+C27+C29+C24+C28)-C32)*C31*C33</f>
        <v>1000000000</v>
      </c>
      <c r="C15" s="134"/>
    </row>
    <row r="16" spans="1:6" x14ac:dyDescent="0.25">
      <c r="A16" s="7" t="s">
        <v>64</v>
      </c>
      <c r="B16" s="135" t="s">
        <v>53</v>
      </c>
      <c r="C16" s="136"/>
    </row>
    <row r="17" spans="1:3" x14ac:dyDescent="0.25">
      <c r="A17" s="102"/>
      <c r="B17" s="35" t="s">
        <v>54</v>
      </c>
      <c r="C17" s="30">
        <v>1000000000</v>
      </c>
    </row>
    <row r="18" spans="1:3" x14ac:dyDescent="0.25">
      <c r="A18" s="103"/>
      <c r="B18" s="35" t="s">
        <v>55</v>
      </c>
      <c r="C18" s="30">
        <v>0</v>
      </c>
    </row>
    <row r="19" spans="1:3" x14ac:dyDescent="0.25">
      <c r="A19" s="103"/>
      <c r="B19" s="109" t="s">
        <v>56</v>
      </c>
      <c r="C19" s="110"/>
    </row>
    <row r="20" spans="1:3" x14ac:dyDescent="0.25">
      <c r="A20" s="103"/>
      <c r="B20" s="35" t="s">
        <v>98</v>
      </c>
      <c r="C20" s="30">
        <v>0</v>
      </c>
    </row>
    <row r="21" spans="1:3" ht="30" x14ac:dyDescent="0.25">
      <c r="A21" s="103"/>
      <c r="B21" s="35" t="s">
        <v>100</v>
      </c>
      <c r="C21" s="30">
        <v>0</v>
      </c>
    </row>
    <row r="22" spans="1:3" x14ac:dyDescent="0.25">
      <c r="A22" s="103"/>
      <c r="B22" s="109" t="s">
        <v>121</v>
      </c>
      <c r="C22" s="110"/>
    </row>
    <row r="23" spans="1:3" x14ac:dyDescent="0.25">
      <c r="A23" s="103"/>
      <c r="B23" s="35" t="s">
        <v>130</v>
      </c>
      <c r="C23" s="30">
        <v>0</v>
      </c>
    </row>
    <row r="24" spans="1:3" x14ac:dyDescent="0.25">
      <c r="A24" s="103"/>
      <c r="B24" s="35" t="s">
        <v>54</v>
      </c>
      <c r="C24" s="30">
        <v>0</v>
      </c>
    </row>
    <row r="25" spans="1:3" x14ac:dyDescent="0.25">
      <c r="A25" s="103"/>
      <c r="B25" s="35" t="s">
        <v>55</v>
      </c>
      <c r="C25" s="30">
        <v>0</v>
      </c>
    </row>
    <row r="26" spans="1:3" x14ac:dyDescent="0.25">
      <c r="A26" s="103"/>
      <c r="B26" s="109" t="s">
        <v>122</v>
      </c>
      <c r="C26" s="110"/>
    </row>
    <row r="27" spans="1:3" x14ac:dyDescent="0.25">
      <c r="A27" s="103"/>
      <c r="B27" s="35"/>
      <c r="C27" s="30"/>
    </row>
    <row r="28" spans="1:3" x14ac:dyDescent="0.25">
      <c r="A28" s="103"/>
      <c r="B28" s="35" t="s">
        <v>54</v>
      </c>
      <c r="C28" s="30">
        <v>0</v>
      </c>
    </row>
    <row r="29" spans="1:3" x14ac:dyDescent="0.25">
      <c r="A29" s="103"/>
      <c r="B29" s="35" t="s">
        <v>55</v>
      </c>
      <c r="C29" s="30">
        <v>0</v>
      </c>
    </row>
    <row r="30" spans="1:3" x14ac:dyDescent="0.25">
      <c r="A30" s="103"/>
      <c r="B30" s="109" t="s">
        <v>114</v>
      </c>
      <c r="C30" s="110"/>
    </row>
    <row r="31" spans="1:3" x14ac:dyDescent="0.25">
      <c r="A31" s="103"/>
      <c r="B31" s="35" t="s">
        <v>125</v>
      </c>
      <c r="C31" s="31">
        <v>1</v>
      </c>
    </row>
    <row r="32" spans="1:3" x14ac:dyDescent="0.25">
      <c r="A32" s="103"/>
      <c r="B32" s="35" t="s">
        <v>115</v>
      </c>
      <c r="C32" s="32">
        <v>0</v>
      </c>
    </row>
    <row r="33" spans="1:3" x14ac:dyDescent="0.25">
      <c r="A33" s="103"/>
      <c r="B33" s="35" t="s">
        <v>129</v>
      </c>
      <c r="C33" s="31">
        <v>1</v>
      </c>
    </row>
    <row r="34" spans="1:3" x14ac:dyDescent="0.25">
      <c r="A34" s="24" t="s">
        <v>65</v>
      </c>
      <c r="B34" s="106">
        <f>IFERROR(B15*(VLOOKUP(B14,E11:F13,2,0)),16666)</f>
        <v>16666</v>
      </c>
      <c r="C34" s="10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Yuliana Valentina Jacome Duran</cp:lastModifiedBy>
  <cp:revision/>
  <dcterms:created xsi:type="dcterms:W3CDTF">2020-12-07T14:41:17Z</dcterms:created>
  <dcterms:modified xsi:type="dcterms:W3CDTF">2025-03-20T00:44:37Z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