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B67BD467-2B28-47E2-960C-7ED775C6796D}" xr6:coauthVersionLast="47" xr6:coauthVersionMax="47" xr10:uidLastSave="{00000000-0000-0000-0000-000000000000}"/>
  <bookViews>
    <workbookView xWindow="28680" yWindow="-120" windowWidth="29040" windowHeight="15840" firstSheet="1"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8" l="1"/>
  <c r="B6" i="7" l="1"/>
  <c r="B6" i="8"/>
  <c r="B24" i="1" l="1"/>
  <c r="B20" i="8"/>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5" i="8"/>
  <c r="B4" i="8"/>
  <c r="B8" i="7"/>
  <c r="B4" i="7" l="1"/>
  <c r="B5" i="7"/>
  <c r="B7" i="7"/>
  <c r="B3" i="7"/>
  <c r="B9" i="8"/>
  <c r="B11" i="9" l="1"/>
</calcChain>
</file>

<file path=xl/sharedStrings.xml><?xml version="1.0" encoding="utf-8"?>
<sst xmlns="http://schemas.openxmlformats.org/spreadsheetml/2006/main" count="310" uniqueCount="215">
  <si>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</si>
  <si>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</si>
  <si>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</si>
  <si>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</si>
  <si>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</si>
  <si>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</si>
  <si>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</si>
  <si>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</si>
  <si>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</si>
  <si>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</si>
  <si>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</si>
  <si>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</si>
  <si>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</si>
  <si>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</si>
  <si>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</si>
  <si>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</si>
  <si>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</si>
  <si>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</si>
  <si>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</si>
  <si>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</si>
  <si>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</si>
  <si>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</si>
  <si>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</si>
  <si>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</si>
  <si>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</si>
  <si>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</si>
  <si>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</si>
  <si>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</si>
  <si>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</si>
  <si>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</si>
  <si>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</si>
  <si>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</si>
  <si>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</si>
  <si>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</si>
  <si>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</si>
  <si>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</si>
  <si>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</si>
  <si>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</si>
  <si>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</si>
  <si>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</si>
  <si>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</si>
  <si>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</si>
  <si>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</si>
  <si>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</si>
  <si>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</si>
  <si>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</si>
  <si>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</si>
  <si>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</si>
  <si>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</si>
  <si>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</si>
  <si>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</si>
  <si>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</si>
  <si>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</si>
  <si>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</si>
  <si>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</si>
  <si>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</si>
  <si>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</si>
  <si>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</si>
  <si>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</si>
  <si>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</si>
  <si>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</si>
  <si>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</si>
  <si>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</si>
  <si>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</si>
  <si>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</si>
  <si>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</si>
  <si>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</si>
  <si>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</si>
  <si>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</si>
  <si>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</si>
  <si>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</si>
  <si>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</si>
  <si>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</si>
  <si>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</si>
  <si>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</si>
  <si>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</si>
  <si>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</si>
  <si>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</si>
  <si>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</si>
  <si>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</si>
  <si>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</si>
  <si>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</si>
  <si>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</si>
  <si>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</si>
  <si>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</si>
  <si>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</si>
  <si>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</si>
  <si>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</si>
  <si>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</si>
  <si>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</si>
  <si>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</si>
  <si>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</si>
  <si>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</si>
  <si>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</si>
  <si>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</si>
  <si>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</si>
  <si>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</si>
  <si>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</si>
  <si>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</si>
  <si>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</si>
  <si>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</si>
  <si>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</si>
  <si>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</si>
  <si>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</si>
  <si>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</si>
  <si>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</si>
  <si>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</si>
  <si>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</si>
  <si>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</si>
  <si>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</si>
  <si>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</si>
  <si>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</si>
  <si>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</si>
  <si>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</si>
  <si>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</si>
  <si>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</si>
  <si>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</si>
  <si>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</si>
  <si>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</si>
  <si>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</si>
  <si>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</si>
  <si>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</si>
  <si>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</si>
  <si>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</si>
  <si>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</si>
  <si>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</si>
  <si>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</si>
  <si>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</si>
  <si>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</si>
  <si>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</si>
  <si>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</si>
  <si>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</si>
  <si>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</si>
  <si>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</si>
  <si>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</si>
  <si>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</si>
  <si>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</si>
  <si>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</si>
  <si>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</si>
  <si>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</si>
  <si>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</si>
  <si>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</si>
  <si>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</si>
  <si>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</si>
  <si>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</si>
  <si>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</si>
  <si>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</si>
  <si>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</si>
  <si>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</si>
  <si>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</si>
  <si>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</si>
  <si>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</si>
  <si>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</si>
  <si>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</si>
  <si>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</si>
  <si>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</si>
  <si>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</si>
  <si>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</si>
  <si>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</si>
  <si>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</si>
  <si>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</si>
  <si>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</si>
  <si>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</si>
  <si>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</si>
  <si>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</si>
  <si>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</si>
  <si>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</si>
  <si>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</si>
  <si>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</si>
  <si>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</si>
  <si>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</si>
  <si>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</si>
  <si>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</si>
  <si>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</si>
  <si>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</si>
  <si>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</si>
  <si>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</si>
  <si>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</si>
  <si>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</si>
  <si>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</si>
  <si>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</si>
  <si>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</si>
  <si>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</si>
  <si>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</si>
  <si>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</si>
  <si>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</si>
  <si>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</si>
  <si>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</si>
  <si>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</si>
  <si>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</si>
  <si>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</si>
  <si>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</si>
  <si>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</si>
  <si>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</si>
  <si>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 Ximena Galindo Mancipe C.C. 52.198.662
2. Andrés Felipe Sierra Galindo C.C. 1.000.182.921
3. Allianz Seguros S.A.</t>
  </si>
  <si>
    <t>Diana Ramirez Mozambite</t>
  </si>
  <si>
    <t>35 años</t>
  </si>
  <si>
    <t>sin información</t>
  </si>
  <si>
    <t>10 de octubre de 2021</t>
  </si>
  <si>
    <t>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t>
  </si>
  <si>
    <t>JNY-060</t>
  </si>
  <si>
    <t>11001-31-03-041-2024-00469-00</t>
  </si>
  <si>
    <t>Juzgado Cuarenta y uno Civil del Circuito de Bogotá D.C.</t>
  </si>
  <si>
    <t>31 de enero de 2025</t>
  </si>
  <si>
    <t>24 de diciembre de 2024</t>
  </si>
  <si>
    <t>12 de diciembre de 2024</t>
  </si>
  <si>
    <t>Se pidió medida cautelar sobre el vehículo asegurado - sin conciliación</t>
  </si>
  <si>
    <t>El 10 de octubre del año 2021 se presentó un hecho de tránsito en la via Neiva - Castilla, km 20+700 mts, jurisdicción del municipio de Aipe - Huila, en donde se vieron involucrados el vehiculo de placas JNY-060 conducido por Andres Felipe Sierra Galindo y la motocicletra de placas FRN-75D conducida por Fernando Quintero Arciniegas en donde se transportaba en calidad de acompañante la señora Diana Ramírez Mozambite (Q.E.P.D.) quien falleció en el lugar.
Se indica en la demanda que el hecho se produjo cuando el vehiculo de placas JNY-060 realizó una maniobra de adelantamiento en linea amarilla continua y no guardó la distancia de seguridad frente a la motocicleta de placas FRN-75D que le antecedia, por lo que la impactó con su parte frontal. 
El día de la ocurrencia del hecho se presentó al lugar la autoridad de tránsito departamental del Huila quien elaboró el informe policial de accidente de tránsito No. C-001261096, en el cual se estableció la hipótesis 122 para la motocicleta por "Girar bruscamente". Finalmente, por los hechos descritos se inició indagación en sede penal por el delito de homicio culposo, proceso que cursa en la Fiscalia 19 Seccional de Vida de Neiva - Huila con el codigo único de investigacion 410166000587202100134 (activo).</t>
  </si>
  <si>
    <t>SINIESTRO 107522146 apl. 214644</t>
  </si>
  <si>
    <t>EXCEPCIONES DE FONDO FRENTE A LA DEMANDA:
1. EXIMENTE DE LA RESPONSABILIDAD DE LOS DEMANDANDOS POR CONFIGURARSE LA CAUSAL “HECHO DE UN TERCERO”.
2. EXIMENTE DE LA RESPONSABILIDAD DE LOS DEMANDANDOS POR CONFIGURARSE LA CAUSAL “HECHO EXCLUSIVO DE LA VICTIMA”.
3. INEXISTENCIA DE RESPONSABILIDAD A CARGO DE LOS DEMANDADOS POR LA FALTA DE ACREDITACIÓN DEL NEXO CAUSAL.
4. ANULACIÓN DE LA PRESUNCIÓN DE CULPA COMO CONSECUENCIA DE LA CONCURRENCIA DE ACTIVIDADES PELIGROSAS.
5. REDUCCIÓN DE LA EVENTUAL INDEMNZACIÓN COMO CONSECUENCIA DE LA CONDUCTA DEL MOTOCICLISTA YILBER YORALDO ALDANA EN LA PRODUCCIÓN DEL DAÑO. 
6. INEXISTENCIA DE PRUEBA DEL LUCRO CESANTE.
7. TASACIÓN EXORBITANTE DEL DAÑO MORAL.
8. INEXISTENCIA DE ELEMENTOS PROBATORIOS QUE PERMITAN ACREDITAR EL DAÑO A LA VIDA EN RELACIÓN.
EXCEPCIONES DE FONDO FRENTE AL COTRATO DE SEGURO:
1. INEXISTENCIA DE OBLIGACIÓN A INDEMNIZAR POR INCUMPLIMIENTO DE LAS CARGAS DEL ARTÍCULO 1077 DEL CODIGO DE COMERCIO.
2. PRESCRIPCION ORDINARIA DE LA ACCIÓN DERIVADA DEL CONTRATO DE SEGURO.
3. RIESGOS EXPRESAMENTE EXCLUIDOS EN LA POLIZA DE SEGURO DE AUTOMÓVILES INDIVIDUAL LIVIANOS PARTICULARES NO. 022842264/0.
4. SUJECIÓN A LAS CONDICIONES PARTICULARES Y GENERALES DEL CONTRATO DE SEGURO, EL CLAUSULADO Y LOS AMPAROS.
5. CARÁCTER MERAMENTE INDEMNIZATORIO DE LOS CONTRATOS DE SEGURO.
6. EN CUALQUIER CASO, DE NINGUNA FORMA SE PODRÁ EXCEDER EL LIMITE DEL VALOR ASEGURADO.
7. DISPONIBILIDAD DEL VALOR ASEGURADO.
8. AUSENCIA DE SOLIDARIDAD DEL CONTRATO DE SEGURO CELEBRADO CON ALLIANZ SEGUROS S.A. 
9. IMPROCEDENCIA DEL COBRO DE INTERESES MORATORIOS.
10. GENÉRICA O INNOMINADA.</t>
  </si>
  <si>
    <t>Ximena Galindo Mancipe</t>
  </si>
  <si>
    <t>022842264/0</t>
  </si>
  <si>
    <t>Daño a la vida de relación</t>
  </si>
  <si>
    <t>La contingencia se califica como REMOTA, toda vez que las pruebas obrantes en el plenario acreditan que la responsabilidad en la ocurrencia del accidente de tránsito estuvo en cabeza del señor YILDER YORALDO ALDANA MOSQUERA (conductor), configurando la causal exonerativa “hecho exclusivo de un tercero”, así como el “hecho de la victima” respecto del deceso de la señora DIANA RAMIREZ MOZAMBITE (Q.E.P.D.), quien se movilizaba como parrillera.
Lo primero que debe tomarse en consideración, es que la Póliza de Seguro de Automóviles Individual Livianos Particulares No. 022842264 / 0 cuya asegurada es XIMENA GALINDO MANCIPE, presta cobertura temporal y material, de conformidad con los hechos y pretensiones, expuestos en el líbelo de la demanda. Frente a la cobertura temporal, debe señalarse que el hecho, esto es, el accidente de tránsito en el que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YILDER YORALDO ALDANA MOSQUERA en calidad de conductor de la motocicleta de placas FRN75D en la cual se transportaba en calidad de acompañante la victima la señora DIANA RAMIREZ MOZAMBITE (Q.E.P.D.). Lo anterior, con base en las pruebas que obran en el plenario, en donde es claro que el accidente se produjo cuando el señor Aldana realizó una maniobra de giro a la izquierda en zona prohibida sin tomar las medidas de prevención. Circunstancias que se encuentran probadas con el Informe Policial de Accidente de Tránsito diligenciado en la fecha de los hechos, en el que la motocicleta fue codificada con la hipótesis No. 122 “Girar bruscamente - Cruce repentino con o sin indicación”. Hipótesis que a su vez fue corroborada a traves del Informe Técnico – Pericial de Reconstrucción Forense de Accidente de Tránsito elaborado por IRS VIAL, en donde se establece que la causa determinante del accidente concierne al actuar del conductor de la motocicleta. De manera que, la responsabilidad  se encuentra probada frente a la ocurrencia del accidente, así como el deceso de la señora DIANA RAMIREZ MOZAMBITE (Q.E.P.D.). Razón por la cual, la contingencia se califica como Remota. 
Todo lo anterior, sin perjuicio del carácter contingente del proceso.</t>
  </si>
  <si>
    <t>Como liquidación objetiva de las pretensiones se estima un monto de $656.489.900, discriminado así:
1. Lucro Cesante:  En la medida que la liquidación objetiva por este concepto ($263.690.564) resulta mayor al pretendido en la demanda ($176.489.900), este perjuicio se tasara de acuerdo con lo dispuesto en dicho escrito en virtud del principio de congruencia, es decir, i) $32.960.216 (lucro cesante consolidado y futuro) a favor NICOLAS GUSTAVO LEMA RAMIREZ, ii) $51.518.950 (lucro cesante consolidado y futuro) a favor de DANNA NICOL RAMIREZ MOZAMBITE y iii) $92.010.734 (lucro cesante consolidado y futuro) a favor de LUIS EDUARDO CHARRY RAMIREZ. Asi pues, el valor total a título de lucro cesante corresponde a $176.489.900. El lucro cesante se reconoce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2. Daño Moral: Se tendrá en cuenta la suma de $360.000.000 por concepto de daño moral, discriminados así: (i) La suma de $60.000.000 para cada uno de los hijos de la causante, es decir, NICOLAS GUSTAVO LEMA RAMIREZ, DANNA NICOL RAMIREZ MOZAMBITE, LUIS EDUARDO CHARRY RAMIREZ (ii) La suma de $60.000.000 para la JUDITH MOZAMBITE CUELLO en calidad de madre de la causante; y (iii) La suma de $30.000.000 para cada uno de los hermanos de la causante, es decir, los señores PAOLA ALEXANDRA RAMIREZ, RUBY NATALIA RAMIREZ, LEO ANTONIO RAMIREZ y CINDY PATRICIA RAMIREZ. Los anteriores valores económicos se liquidaron teniendo en cuenta los criterios jurisprudenciales fijados por la Corte Suprema de Justicia en Sentencia SC665-2019 del 07 de marzo de 2019, en donde se estableció que se reconocerá en caso de muerte de la víctima, una suma máxima de $60.000.000 a los familiares en primer grado de consanguinidad y a sus hermanos la suma de $30.000.000.
3. Daño a la vida en relación: Se tasa la suma de $120.000.000 por este concepto, discriminados asi: i) La suma de $30.000.000 para cada uno de los hijos de la causante, es decir, NICOLAS GUSTAVO LEMA RAMIREZ, DANNA NICOL RAMIREZ MOZAMBITE, LUIS EDUARDO CHARRY RAMIREZ (ii) La suma de $30.000.000 para la JUDITH MOZAMBITE CUELLO en calidad de madre de la causante. No se reconocera suma alguna en favor de los hermanos de la causante atendiendo a que no se ha comprobado una afectacion clara a la dinamica familiar frente a cada uno de estos con ocasion al fallecimiento de la señora Diana Ramirez Mozambite.  Si bien esta tipología de perjuicio se encuentra deferida al “arbitrium judicis”, se toma como como base la sentencia SC665-2019, 07/03/2019 en la cual se reconoce a una cónyuge la suma de $30.000.000 por concepto de daño a la vida de relación ante la muerte de su esposo. Esta suma se tendrá como tope máximo aplicable en favor de las relaciones del primer grado de consanguinidad para este caso.
4.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</si>
</sst>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49" fontId="0" fillId="0" borderId="1" xfId="0" applyNumberFormat="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Normal="100" workbookViewId="0">
      <selection activeCell="A25" sqref="A25:A27"/>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5" t="s">
        <v>0</v>
      </c>
      <c r="B1" s="55"/>
      <c r="C1" s="55"/>
    </row>
    <row r="2" spans="1:3" x14ac:dyDescent="0.3">
      <c r="A2" s="5" t="s">
        <v>161</v>
      </c>
      <c r="B2" s="61" t="s">
        <v>201</v>
      </c>
      <c r="C2" s="62"/>
    </row>
    <row r="3" spans="1:3" x14ac:dyDescent="0.3">
      <c r="A3" s="5" t="s">
        <v>124</v>
      </c>
      <c r="B3" s="57" t="s">
        <v>202</v>
      </c>
      <c r="C3" s="58"/>
    </row>
    <row r="4" spans="1:3" x14ac:dyDescent="0.3">
      <c r="A4" s="5" t="s">
        <v>140</v>
      </c>
      <c r="B4" s="63" t="s">
        <v>194</v>
      </c>
      <c r="C4" s="58"/>
    </row>
    <row r="5" spans="1:3" ht="31.5" customHeight="1" x14ac:dyDescent="0.3">
      <c r="A5" s="5" t="s">
        <v>141</v>
      </c>
      <c r="B5" s="63" t="s">
        <v>199</v>
      </c>
      <c r="C5" s="58"/>
    </row>
    <row r="6" spans="1:3" x14ac:dyDescent="0.3">
      <c r="A6" s="5" t="s">
        <v>142</v>
      </c>
      <c r="B6" s="56" t="s">
        <v>103</v>
      </c>
      <c r="C6" s="56"/>
    </row>
    <row r="7" spans="1:3" x14ac:dyDescent="0.3">
      <c r="A7" s="25" t="s">
        <v>143</v>
      </c>
      <c r="B7" s="57" t="s">
        <v>104</v>
      </c>
      <c r="C7" s="58"/>
    </row>
    <row r="8" spans="1:3" ht="23.1" customHeight="1" x14ac:dyDescent="0.3">
      <c r="A8" s="26" t="s">
        <v>144</v>
      </c>
      <c r="B8" s="56" t="s">
        <v>195</v>
      </c>
      <c r="C8" s="56"/>
    </row>
    <row r="9" spans="1:3" x14ac:dyDescent="0.3">
      <c r="A9" s="26" t="s">
        <v>145</v>
      </c>
      <c r="B9" s="65">
        <v>1121196726</v>
      </c>
      <c r="C9" s="56"/>
    </row>
    <row r="10" spans="1:3" x14ac:dyDescent="0.3">
      <c r="A10" s="26" t="s">
        <v>146</v>
      </c>
      <c r="B10" s="56" t="s">
        <v>197</v>
      </c>
      <c r="C10" s="56"/>
    </row>
    <row r="11" spans="1:3" ht="30" customHeight="1" x14ac:dyDescent="0.3">
      <c r="A11" s="27" t="s">
        <v>147</v>
      </c>
      <c r="B11" s="56" t="s">
        <v>197</v>
      </c>
      <c r="C11" s="56"/>
    </row>
    <row r="12" spans="1:3" ht="30" customHeight="1" x14ac:dyDescent="0.3">
      <c r="A12" s="5" t="s">
        <v>148</v>
      </c>
      <c r="B12" s="56" t="s">
        <v>197</v>
      </c>
      <c r="C12" s="56"/>
    </row>
    <row r="13" spans="1:3" x14ac:dyDescent="0.3">
      <c r="A13" s="5" t="s">
        <v>149</v>
      </c>
      <c r="B13" s="56" t="s">
        <v>197</v>
      </c>
      <c r="C13" s="56"/>
    </row>
    <row r="14" spans="1:3" x14ac:dyDescent="0.3">
      <c r="A14" s="5" t="s">
        <v>150</v>
      </c>
      <c r="B14" s="66"/>
      <c r="C14" s="56"/>
    </row>
    <row r="15" spans="1:3" x14ac:dyDescent="0.3">
      <c r="A15" s="5" t="s">
        <v>151</v>
      </c>
      <c r="B15" s="56" t="s">
        <v>196</v>
      </c>
      <c r="C15" s="56"/>
    </row>
    <row r="16" spans="1:3" x14ac:dyDescent="0.3">
      <c r="A16" s="5" t="s">
        <v>152</v>
      </c>
      <c r="B16" s="70" t="s">
        <v>198</v>
      </c>
      <c r="C16" s="70"/>
    </row>
    <row r="17" spans="1:3" ht="15" customHeight="1" x14ac:dyDescent="0.3">
      <c r="A17" s="5" t="s">
        <v>153</v>
      </c>
      <c r="B17" s="56" t="s">
        <v>197</v>
      </c>
      <c r="C17" s="56"/>
    </row>
    <row r="18" spans="1:3" x14ac:dyDescent="0.3">
      <c r="A18" s="5" t="s">
        <v>154</v>
      </c>
      <c r="B18" s="56" t="s">
        <v>197</v>
      </c>
      <c r="C18" s="56"/>
    </row>
    <row r="19" spans="1:3" ht="18.75" customHeight="1" x14ac:dyDescent="0.3">
      <c r="A19" s="5" t="s">
        <v>155</v>
      </c>
      <c r="B19" s="59">
        <v>1300000</v>
      </c>
      <c r="C19" s="60"/>
    </row>
    <row r="20" spans="1:3" x14ac:dyDescent="0.3">
      <c r="A20" s="5" t="s">
        <v>156</v>
      </c>
      <c r="B20" s="56">
        <v>2</v>
      </c>
      <c r="C20" s="56"/>
    </row>
    <row r="21" spans="1:3" ht="17.25" customHeight="1" x14ac:dyDescent="0.3">
      <c r="A21" s="5" t="s">
        <v>157</v>
      </c>
      <c r="B21" s="72" t="s">
        <v>75</v>
      </c>
      <c r="C21" s="72"/>
    </row>
    <row r="22" spans="1:3" x14ac:dyDescent="0.3">
      <c r="A22" s="26" t="s">
        <v>158</v>
      </c>
      <c r="B22" s="70" t="s">
        <v>198</v>
      </c>
      <c r="C22" s="70"/>
    </row>
    <row r="23" spans="1:3" x14ac:dyDescent="0.3">
      <c r="A23" s="26" t="s">
        <v>159</v>
      </c>
      <c r="B23" s="71" t="s">
        <v>206</v>
      </c>
      <c r="C23" s="70"/>
    </row>
    <row r="24" spans="1:3" x14ac:dyDescent="0.3">
      <c r="A24" s="26" t="s">
        <v>160</v>
      </c>
      <c r="B24" s="71" t="str">
        <f>+B23</f>
        <v>Se pidió medida cautelar sobre el vehículo asegurado - sin conciliación</v>
      </c>
      <c r="C24" s="70"/>
    </row>
    <row r="25" spans="1:3" x14ac:dyDescent="0.3">
      <c r="A25" s="64" t="s">
        <v>118</v>
      </c>
      <c r="B25" s="70" t="s">
        <v>207</v>
      </c>
      <c r="C25" s="54"/>
    </row>
    <row r="26" spans="1:3" x14ac:dyDescent="0.3">
      <c r="A26" s="64"/>
      <c r="B26" s="54"/>
      <c r="C26" s="54"/>
    </row>
    <row r="27" spans="1:3" ht="100.5" customHeight="1" x14ac:dyDescent="0.3">
      <c r="A27" s="64"/>
      <c r="B27" s="54"/>
      <c r="C27" s="54"/>
    </row>
    <row r="28" spans="1:3" x14ac:dyDescent="0.3">
      <c r="A28" s="26" t="s">
        <v>162</v>
      </c>
      <c r="B28" s="54" t="s">
        <v>210</v>
      </c>
      <c r="C28" s="54"/>
    </row>
    <row r="29" spans="1:3" x14ac:dyDescent="0.3">
      <c r="A29" s="26" t="s">
        <v>163</v>
      </c>
      <c r="B29" s="67">
        <v>52198662</v>
      </c>
      <c r="C29" s="54"/>
    </row>
    <row r="30" spans="1:3" x14ac:dyDescent="0.3">
      <c r="A30" s="26" t="s">
        <v>164</v>
      </c>
      <c r="B30" s="54" t="s">
        <v>200</v>
      </c>
      <c r="C30" s="54"/>
    </row>
    <row r="31" spans="1:3" x14ac:dyDescent="0.3">
      <c r="A31" s="26" t="s">
        <v>165</v>
      </c>
      <c r="B31" s="54" t="s">
        <v>211</v>
      </c>
      <c r="C31" s="54"/>
    </row>
    <row r="32" spans="1:3" x14ac:dyDescent="0.3">
      <c r="A32" s="26" t="s">
        <v>166</v>
      </c>
      <c r="B32" s="68" t="s">
        <v>204</v>
      </c>
      <c r="C32" s="69"/>
    </row>
    <row r="33" spans="1:3" x14ac:dyDescent="0.3">
      <c r="A33" s="5" t="s">
        <v>167</v>
      </c>
      <c r="B33" s="66" t="s">
        <v>205</v>
      </c>
      <c r="C33" s="66"/>
    </row>
    <row r="34" spans="1:3" ht="43.2" x14ac:dyDescent="0.3">
      <c r="A34" s="5" t="s">
        <v>168</v>
      </c>
      <c r="B34" s="66" t="s">
        <v>203</v>
      </c>
      <c r="C34" s="5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2" zoomScale="85" zoomScaleNormal="85" workbookViewId="0">
      <selection activeCell="B13" sqref="B13:C13"/>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2" t="s">
        <v>10</v>
      </c>
      <c r="B1" s="92"/>
      <c r="C1" s="92"/>
    </row>
    <row r="2" spans="1:3" ht="15.75" customHeight="1" x14ac:dyDescent="0.3">
      <c r="A2" s="20" t="s">
        <v>11</v>
      </c>
      <c r="B2" s="93" t="s">
        <v>208</v>
      </c>
      <c r="C2" s="94"/>
    </row>
    <row r="3" spans="1:3" s="2" customFormat="1" x14ac:dyDescent="0.3">
      <c r="A3" s="5" t="s">
        <v>1</v>
      </c>
      <c r="B3" s="56" t="str">
        <f>'AUTOS  NOTA 322'!B2:C2</f>
        <v>11001-31-03-041-2024-00469-00</v>
      </c>
      <c r="C3" s="56"/>
    </row>
    <row r="4" spans="1:3" s="2" customFormat="1" x14ac:dyDescent="0.3">
      <c r="A4" s="5" t="s">
        <v>2</v>
      </c>
      <c r="B4" s="56" t="str">
        <f>'AUTOS  NOTA 322'!B3:C3</f>
        <v>Juzgado Cuarenta y uno Civil del Circuito de Bogotá D.C.</v>
      </c>
      <c r="C4" s="56"/>
    </row>
    <row r="5" spans="1:3" s="2" customFormat="1" x14ac:dyDescent="0.3">
      <c r="A5" s="5" t="s">
        <v>3</v>
      </c>
      <c r="B5" s="56" t="str">
        <f>'AUTOS  NOTA 322'!B4:C4</f>
        <v>1. Ximena Galindo Mancipe C.C. 52.198.662
2. Andrés Felipe Sierra Galindo C.C. 1.000.182.921
3. Allianz Seguros S.A.</v>
      </c>
      <c r="C5" s="56"/>
    </row>
    <row r="6" spans="1:3" s="2" customFormat="1" x14ac:dyDescent="0.3">
      <c r="A6" s="5" t="s">
        <v>4</v>
      </c>
      <c r="B6" s="56"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6"/>
    </row>
    <row r="7" spans="1:3" s="2" customFormat="1" x14ac:dyDescent="0.3">
      <c r="A7" s="5" t="s">
        <v>5</v>
      </c>
      <c r="B7" s="56" t="str">
        <f>'AUTOS  NOTA 322'!B6:C6</f>
        <v>DEMANDA DIRECTA</v>
      </c>
      <c r="C7" s="56"/>
    </row>
    <row r="8" spans="1:3" s="2" customFormat="1" x14ac:dyDescent="0.3">
      <c r="A8" s="29" t="s">
        <v>100</v>
      </c>
      <c r="B8" s="56" t="str">
        <f>'AUTOS  NOTA 322'!B7:C8</f>
        <v>Diana Ramirez Mozambite</v>
      </c>
      <c r="C8" s="56"/>
    </row>
    <row r="9" spans="1:3" x14ac:dyDescent="0.3">
      <c r="A9" s="20" t="s">
        <v>12</v>
      </c>
      <c r="B9" s="56">
        <v>22842264</v>
      </c>
      <c r="C9" s="56"/>
    </row>
    <row r="10" spans="1:3" x14ac:dyDescent="0.3">
      <c r="A10" s="20" t="s">
        <v>9</v>
      </c>
      <c r="B10" s="56" t="s">
        <v>104</v>
      </c>
      <c r="C10" s="56"/>
    </row>
    <row r="11" spans="1:3" x14ac:dyDescent="0.3">
      <c r="A11" s="20" t="s">
        <v>13</v>
      </c>
      <c r="B11" s="75">
        <v>0</v>
      </c>
      <c r="C11" s="76"/>
    </row>
    <row r="12" spans="1:3" x14ac:dyDescent="0.3">
      <c r="A12" s="20" t="s">
        <v>114</v>
      </c>
      <c r="B12" s="75">
        <v>0</v>
      </c>
      <c r="C12" s="76"/>
    </row>
    <row r="13" spans="1:3" x14ac:dyDescent="0.3">
      <c r="A13" s="20" t="s">
        <v>14</v>
      </c>
      <c r="B13" s="57"/>
      <c r="C13" s="58"/>
    </row>
    <row r="14" spans="1:3" x14ac:dyDescent="0.3">
      <c r="A14" s="20" t="s">
        <v>15</v>
      </c>
      <c r="B14" s="72"/>
      <c r="C14" s="56"/>
    </row>
    <row r="15" spans="1:3" x14ac:dyDescent="0.3">
      <c r="A15" s="20" t="s">
        <v>16</v>
      </c>
      <c r="B15" s="56"/>
      <c r="C15" s="56"/>
    </row>
    <row r="16" spans="1:3" x14ac:dyDescent="0.3">
      <c r="A16" s="20" t="s">
        <v>18</v>
      </c>
      <c r="B16" s="56"/>
      <c r="C16" s="56"/>
    </row>
    <row r="17" spans="1:3" x14ac:dyDescent="0.3">
      <c r="A17" s="79" t="s">
        <v>19</v>
      </c>
      <c r="B17" s="56"/>
      <c r="C17" s="56"/>
    </row>
    <row r="18" spans="1:3" x14ac:dyDescent="0.3">
      <c r="A18" s="80"/>
      <c r="B18" s="10" t="s">
        <v>21</v>
      </c>
      <c r="C18" s="10" t="s">
        <v>22</v>
      </c>
    </row>
    <row r="19" spans="1:3" x14ac:dyDescent="0.3">
      <c r="A19" s="80"/>
      <c r="B19" s="6"/>
      <c r="C19" s="6"/>
    </row>
    <row r="20" spans="1:3" x14ac:dyDescent="0.3">
      <c r="A20" s="80"/>
      <c r="B20" s="6"/>
      <c r="C20" s="6"/>
    </row>
    <row r="21" spans="1:3" x14ac:dyDescent="0.3">
      <c r="A21" s="81"/>
      <c r="B21" s="6"/>
      <c r="C21" s="6"/>
    </row>
    <row r="22" spans="1:3" x14ac:dyDescent="0.3">
      <c r="A22" s="20" t="s">
        <v>23</v>
      </c>
      <c r="B22" s="56"/>
      <c r="C22" s="56"/>
    </row>
    <row r="23" spans="1:3" x14ac:dyDescent="0.3">
      <c r="A23" s="20" t="s">
        <v>24</v>
      </c>
      <c r="B23" s="82"/>
      <c r="C23" s="83"/>
    </row>
    <row r="24" spans="1:3" x14ac:dyDescent="0.3">
      <c r="A24" s="20" t="s">
        <v>25</v>
      </c>
      <c r="B24" s="56"/>
      <c r="C24" s="56"/>
    </row>
    <row r="25" spans="1:3" x14ac:dyDescent="0.3">
      <c r="A25" s="20" t="s">
        <v>26</v>
      </c>
      <c r="B25" s="56"/>
      <c r="C25" s="56"/>
    </row>
    <row r="26" spans="1:3" x14ac:dyDescent="0.3">
      <c r="A26" s="20" t="s">
        <v>28</v>
      </c>
      <c r="B26" s="56"/>
      <c r="C26" s="56"/>
    </row>
    <row r="27" spans="1:3" x14ac:dyDescent="0.3">
      <c r="A27" s="19" t="s">
        <v>29</v>
      </c>
      <c r="B27" s="56"/>
      <c r="C27" s="56"/>
    </row>
    <row r="28" spans="1:3" x14ac:dyDescent="0.3">
      <c r="A28" s="84" t="s">
        <v>30</v>
      </c>
      <c r="B28" s="84"/>
      <c r="C28" s="84"/>
    </row>
    <row r="29" spans="1:3" x14ac:dyDescent="0.3">
      <c r="A29" s="77" t="s">
        <v>31</v>
      </c>
      <c r="B29" s="78"/>
      <c r="C29" s="11"/>
    </row>
    <row r="30" spans="1:3" x14ac:dyDescent="0.3">
      <c r="A30" s="77" t="s">
        <v>32</v>
      </c>
      <c r="B30" s="78"/>
      <c r="C30" s="11"/>
    </row>
    <row r="31" spans="1:3" x14ac:dyDescent="0.3">
      <c r="A31" s="77" t="s">
        <v>33</v>
      </c>
      <c r="B31" s="78"/>
      <c r="C31" s="12"/>
    </row>
    <row r="32" spans="1:3" x14ac:dyDescent="0.3">
      <c r="A32" s="77" t="s">
        <v>34</v>
      </c>
      <c r="B32" s="78"/>
      <c r="C32" s="11"/>
    </row>
    <row r="33" spans="1:3" x14ac:dyDescent="0.3">
      <c r="A33" s="77" t="s">
        <v>35</v>
      </c>
      <c r="B33" s="78"/>
      <c r="C33" s="11"/>
    </row>
    <row r="34" spans="1:3" x14ac:dyDescent="0.3">
      <c r="A34" s="77" t="s">
        <v>36</v>
      </c>
      <c r="B34" s="78"/>
      <c r="C34" s="13"/>
    </row>
    <row r="35" spans="1:3" x14ac:dyDescent="0.3">
      <c r="A35" s="73" t="s">
        <v>37</v>
      </c>
      <c r="B35" s="74"/>
      <c r="C35" s="14"/>
    </row>
    <row r="36" spans="1:3" x14ac:dyDescent="0.3">
      <c r="A36" s="73" t="s">
        <v>38</v>
      </c>
      <c r="B36" s="74"/>
      <c r="C36" s="15"/>
    </row>
    <row r="37" spans="1:3" x14ac:dyDescent="0.3">
      <c r="A37" s="85" t="s">
        <v>39</v>
      </c>
      <c r="B37" s="86"/>
      <c r="C37" s="15"/>
    </row>
    <row r="38" spans="1:3" x14ac:dyDescent="0.3">
      <c r="A38" s="87"/>
      <c r="B38" s="88"/>
      <c r="C38" s="15"/>
    </row>
    <row r="39" spans="1:3" x14ac:dyDescent="0.3">
      <c r="A39" s="89"/>
      <c r="B39" s="90"/>
      <c r="C39" s="15"/>
    </row>
    <row r="40" spans="1:3" x14ac:dyDescent="0.3">
      <c r="A40" s="91" t="s">
        <v>40</v>
      </c>
      <c r="B40" s="91"/>
      <c r="C40" s="91"/>
    </row>
    <row r="41" spans="1:3" x14ac:dyDescent="0.3">
      <c r="A41" s="17" t="s">
        <v>41</v>
      </c>
      <c r="B41" s="18"/>
      <c r="C41" s="15"/>
    </row>
    <row r="42" spans="1:3" x14ac:dyDescent="0.3">
      <c r="A42" s="73" t="s">
        <v>42</v>
      </c>
      <c r="B42" s="74"/>
      <c r="C42" s="15"/>
    </row>
    <row r="43" spans="1:3" x14ac:dyDescent="0.3">
      <c r="A43" s="73" t="s">
        <v>43</v>
      </c>
      <c r="B43" s="74"/>
      <c r="C43" s="15"/>
    </row>
    <row r="44" spans="1:3" x14ac:dyDescent="0.3">
      <c r="A44" s="17" t="s">
        <v>44</v>
      </c>
      <c r="B44" s="18"/>
      <c r="C44" s="15"/>
    </row>
    <row r="45" spans="1:3" x14ac:dyDescent="0.3">
      <c r="A45" s="17" t="s">
        <v>45</v>
      </c>
      <c r="B45" s="18"/>
      <c r="C45" s="15"/>
    </row>
    <row r="46" spans="1:3" x14ac:dyDescent="0.3">
      <c r="A46" s="73" t="s">
        <v>46</v>
      </c>
      <c r="B46" s="74"/>
      <c r="C46" s="15"/>
    </row>
    <row r="47" spans="1:3" x14ac:dyDescent="0.3">
      <c r="A47" s="17" t="s">
        <v>47</v>
      </c>
      <c r="B47" s="16"/>
      <c r="C47" s="15"/>
    </row>
    <row r="48" spans="1:3" x14ac:dyDescent="0.3">
      <c r="A48" s="73" t="s">
        <v>48</v>
      </c>
      <c r="B48" s="74"/>
      <c r="C48" s="15"/>
    </row>
    <row r="49" spans="1:3" x14ac:dyDescent="0.3">
      <c r="A49" s="73" t="s">
        <v>49</v>
      </c>
      <c r="B49" s="74"/>
      <c r="C49" s="15"/>
    </row>
    <row r="50" spans="1:3" x14ac:dyDescent="0.3">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25" zoomScale="120" zoomScaleNormal="120" workbookViewId="0">
      <selection activeCell="B41" sqref="B41:C41"/>
    </sheetView>
  </sheetViews>
  <sheetFormatPr baseColWidth="10" defaultColWidth="0" defaultRowHeight="14.4" x14ac:dyDescent="0.3"/>
  <cols>
    <col min="1" max="1" width="70" style="40" customWidth="1"/>
    <col min="2" max="2" width="35.44140625" style="40" customWidth="1"/>
    <col min="3" max="3" width="164" style="40" customWidth="1"/>
    <col min="4" max="8" width="11.44140625" style="40" hidden="1" customWidth="1"/>
    <col min="9" max="9" width="12" style="40" hidden="1" customWidth="1"/>
    <col min="10" max="16384" width="11.44140625" style="40" hidden="1"/>
  </cols>
  <sheetData>
    <row r="1" spans="1:9" ht="25.8" x14ac:dyDescent="0.3">
      <c r="A1" s="112" t="s">
        <v>50</v>
      </c>
      <c r="B1" s="112"/>
      <c r="C1" s="112"/>
    </row>
    <row r="2" spans="1:9" ht="15" customHeight="1" x14ac:dyDescent="0.3">
      <c r="A2" s="33" t="s">
        <v>11</v>
      </c>
      <c r="B2" s="97" t="str">
        <f>'AUTOS NOTA 321'!B2:C2</f>
        <v>SINIESTRO 107522146 apl. 214644</v>
      </c>
      <c r="C2" s="98"/>
    </row>
    <row r="3" spans="1:9" x14ac:dyDescent="0.3">
      <c r="A3" s="34" t="s">
        <v>1</v>
      </c>
      <c r="B3" s="113" t="str">
        <f>'AUTOS  NOTA 322'!B2:C2</f>
        <v>11001-31-03-041-2024-00469-00</v>
      </c>
      <c r="C3" s="114"/>
    </row>
    <row r="4" spans="1:9" x14ac:dyDescent="0.3">
      <c r="A4" s="34" t="s">
        <v>2</v>
      </c>
      <c r="B4" s="114" t="str">
        <f>'AUTOS  NOTA 322'!B3:C3</f>
        <v>Juzgado Cuarenta y uno Civil del Circuito de Bogotá D.C.</v>
      </c>
      <c r="C4" s="114"/>
    </row>
    <row r="5" spans="1:9" x14ac:dyDescent="0.3">
      <c r="A5" s="34" t="s">
        <v>3</v>
      </c>
      <c r="B5" s="114" t="str">
        <f>'AUTOS  NOTA 322'!B4:C4</f>
        <v>1. Ximena Galindo Mancipe C.C. 52.198.662
2. Andrés Felipe Sierra Galindo C.C. 1.000.182.921
3. Allianz Seguros S.A.</v>
      </c>
      <c r="C5" s="114"/>
    </row>
    <row r="6" spans="1:9" ht="15" customHeight="1" x14ac:dyDescent="0.3">
      <c r="A6" s="34" t="s">
        <v>4</v>
      </c>
      <c r="B6" s="114"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114"/>
    </row>
    <row r="7" spans="1:9" x14ac:dyDescent="0.3">
      <c r="A7" s="34" t="s">
        <v>5</v>
      </c>
      <c r="B7" s="114" t="str">
        <f>'AUTOS  NOTA 322'!B6:C6</f>
        <v>DEMANDA DIRECTA</v>
      </c>
      <c r="C7" s="114"/>
    </row>
    <row r="8" spans="1:9" x14ac:dyDescent="0.3">
      <c r="A8" s="36" t="s">
        <v>100</v>
      </c>
      <c r="B8" s="114" t="str">
        <f>'AUTOS  NOTA 322'!B7:C8</f>
        <v>Diana Ramirez Mozambite</v>
      </c>
      <c r="C8" s="114"/>
    </row>
    <row r="9" spans="1:9" x14ac:dyDescent="0.3">
      <c r="A9" s="34" t="s">
        <v>51</v>
      </c>
      <c r="B9" s="110">
        <f>SUM(C11,C12,C14,C15,C17)</f>
        <v>1884689900</v>
      </c>
      <c r="C9" s="111"/>
    </row>
    <row r="10" spans="1:9" x14ac:dyDescent="0.3">
      <c r="A10" s="115" t="s">
        <v>52</v>
      </c>
      <c r="B10" s="102" t="s">
        <v>53</v>
      </c>
      <c r="C10" s="103"/>
    </row>
    <row r="11" spans="1:9" x14ac:dyDescent="0.3">
      <c r="A11" s="115"/>
      <c r="B11" s="35" t="s">
        <v>54</v>
      </c>
      <c r="C11" s="52">
        <v>176489900</v>
      </c>
    </row>
    <row r="12" spans="1:9" x14ac:dyDescent="0.3">
      <c r="A12" s="115"/>
      <c r="B12" s="35" t="s">
        <v>55</v>
      </c>
      <c r="C12" s="52">
        <v>0</v>
      </c>
    </row>
    <row r="13" spans="1:9" x14ac:dyDescent="0.3">
      <c r="A13" s="115"/>
      <c r="B13" s="102"/>
      <c r="C13" s="103"/>
    </row>
    <row r="14" spans="1:9" x14ac:dyDescent="0.3">
      <c r="A14" s="115"/>
      <c r="B14" s="35" t="s">
        <v>98</v>
      </c>
      <c r="C14" s="53">
        <v>854100000</v>
      </c>
    </row>
    <row r="15" spans="1:9" x14ac:dyDescent="0.3">
      <c r="A15" s="115"/>
      <c r="B15" s="35" t="s">
        <v>212</v>
      </c>
      <c r="C15" s="53">
        <v>854100000</v>
      </c>
      <c r="E15" s="40" t="s">
        <v>57</v>
      </c>
      <c r="F15" s="41">
        <v>0.7</v>
      </c>
    </row>
    <row r="16" spans="1:9" x14ac:dyDescent="0.3">
      <c r="A16" s="115"/>
      <c r="B16" s="102" t="s">
        <v>58</v>
      </c>
      <c r="C16" s="103"/>
      <c r="E16" s="40" t="s">
        <v>59</v>
      </c>
      <c r="F16" s="42">
        <v>0.3</v>
      </c>
      <c r="I16" s="43"/>
    </row>
    <row r="17" spans="1:9" x14ac:dyDescent="0.3">
      <c r="A17" s="115"/>
      <c r="B17" s="35"/>
      <c r="C17" s="38"/>
      <c r="F17" s="44"/>
      <c r="I17" s="43"/>
    </row>
    <row r="18" spans="1:9" ht="23.25" customHeight="1" x14ac:dyDescent="0.3">
      <c r="A18" s="37" t="s">
        <v>60</v>
      </c>
      <c r="B18" s="97"/>
      <c r="C18" s="98"/>
    </row>
    <row r="19" spans="1:9" ht="28.8" x14ac:dyDescent="0.3">
      <c r="A19" s="34" t="s">
        <v>62</v>
      </c>
      <c r="B19" s="104" t="s">
        <v>213</v>
      </c>
      <c r="C19" s="105"/>
    </row>
    <row r="20" spans="1:9" ht="15" customHeight="1" x14ac:dyDescent="0.3">
      <c r="A20" s="45" t="s">
        <v>63</v>
      </c>
      <c r="B20" s="99">
        <f>((C22+C23+C25+C26+C30+C28+C32+C34+C29+C33)-C37-C38)*C36*C39</f>
        <v>656489900</v>
      </c>
      <c r="C20" s="99"/>
    </row>
    <row r="21" spans="1:9" x14ac:dyDescent="0.3">
      <c r="A21" s="37" t="s">
        <v>64</v>
      </c>
      <c r="B21" s="106" t="s">
        <v>53</v>
      </c>
      <c r="C21" s="107"/>
    </row>
    <row r="22" spans="1:9" x14ac:dyDescent="0.3">
      <c r="A22" s="95"/>
      <c r="B22" s="35" t="s">
        <v>54</v>
      </c>
      <c r="C22" s="52">
        <v>176489900</v>
      </c>
    </row>
    <row r="23" spans="1:9" x14ac:dyDescent="0.3">
      <c r="A23" s="96"/>
      <c r="B23" s="35" t="s">
        <v>55</v>
      </c>
      <c r="C23" s="52">
        <v>0</v>
      </c>
    </row>
    <row r="24" spans="1:9" x14ac:dyDescent="0.3">
      <c r="A24" s="96"/>
      <c r="B24" s="102" t="s">
        <v>56</v>
      </c>
      <c r="C24" s="103"/>
    </row>
    <row r="25" spans="1:9" x14ac:dyDescent="0.3">
      <c r="A25" s="96"/>
      <c r="B25" s="35" t="s">
        <v>98</v>
      </c>
      <c r="C25" s="52">
        <v>360000000</v>
      </c>
    </row>
    <row r="26" spans="1:9" ht="29.1" customHeight="1" x14ac:dyDescent="0.3">
      <c r="A26" s="96"/>
      <c r="B26" s="35" t="s">
        <v>212</v>
      </c>
      <c r="C26" s="52">
        <v>120000000</v>
      </c>
    </row>
    <row r="27" spans="1:9" x14ac:dyDescent="0.3">
      <c r="A27" s="96"/>
      <c r="B27" s="102" t="s">
        <v>119</v>
      </c>
      <c r="C27" s="103"/>
    </row>
    <row r="28" spans="1:9" x14ac:dyDescent="0.3">
      <c r="A28" s="96"/>
      <c r="B28" s="35" t="s">
        <v>128</v>
      </c>
      <c r="C28" s="30">
        <v>0</v>
      </c>
    </row>
    <row r="29" spans="1:9" x14ac:dyDescent="0.3">
      <c r="A29" s="96"/>
      <c r="B29" s="35" t="s">
        <v>54</v>
      </c>
      <c r="C29" s="30"/>
    </row>
    <row r="30" spans="1:9" x14ac:dyDescent="0.3">
      <c r="A30" s="96"/>
      <c r="B30" s="35" t="s">
        <v>55</v>
      </c>
      <c r="C30" s="30">
        <v>0</v>
      </c>
    </row>
    <row r="31" spans="1:9" x14ac:dyDescent="0.3">
      <c r="A31" s="96"/>
      <c r="B31" s="102" t="s">
        <v>120</v>
      </c>
      <c r="C31" s="103"/>
    </row>
    <row r="32" spans="1:9" x14ac:dyDescent="0.3">
      <c r="A32" s="96"/>
      <c r="B32" s="35"/>
      <c r="C32" s="30"/>
    </row>
    <row r="33" spans="1:3" x14ac:dyDescent="0.3">
      <c r="A33" s="96"/>
      <c r="B33" s="35" t="s">
        <v>54</v>
      </c>
      <c r="C33" s="30">
        <v>0</v>
      </c>
    </row>
    <row r="34" spans="1:3" x14ac:dyDescent="0.3">
      <c r="A34" s="96"/>
      <c r="B34" s="35" t="s">
        <v>55</v>
      </c>
      <c r="C34" s="30">
        <v>0</v>
      </c>
    </row>
    <row r="35" spans="1:3" x14ac:dyDescent="0.3">
      <c r="A35" s="96"/>
      <c r="B35" s="102" t="s">
        <v>113</v>
      </c>
      <c r="C35" s="103"/>
    </row>
    <row r="36" spans="1:3" x14ac:dyDescent="0.3">
      <c r="A36" s="96"/>
      <c r="B36" s="35" t="s">
        <v>123</v>
      </c>
      <c r="C36" s="31">
        <v>1</v>
      </c>
    </row>
    <row r="37" spans="1:3" x14ac:dyDescent="0.3">
      <c r="A37" s="96"/>
      <c r="B37" s="35" t="s">
        <v>114</v>
      </c>
      <c r="C37" s="32">
        <v>0</v>
      </c>
    </row>
    <row r="38" spans="1:3" x14ac:dyDescent="0.3">
      <c r="A38" s="96"/>
      <c r="B38" s="35" t="s">
        <v>169</v>
      </c>
      <c r="C38" s="32"/>
    </row>
    <row r="39" spans="1:3" x14ac:dyDescent="0.3">
      <c r="A39" s="96"/>
      <c r="B39" s="35" t="s">
        <v>127</v>
      </c>
      <c r="C39" s="31">
        <v>1</v>
      </c>
    </row>
    <row r="40" spans="1:3" x14ac:dyDescent="0.3">
      <c r="A40" s="46" t="s">
        <v>65</v>
      </c>
      <c r="B40" s="99">
        <f>IFERROR(B20*(VLOOKUP(B18,E15:F17,2,0)),16666)</f>
        <v>16666</v>
      </c>
      <c r="C40" s="99"/>
    </row>
    <row r="41" spans="1:3" ht="93" customHeight="1" x14ac:dyDescent="0.3">
      <c r="A41" s="34" t="s">
        <v>121</v>
      </c>
      <c r="B41" s="100" t="s">
        <v>214</v>
      </c>
      <c r="C41" s="101"/>
    </row>
    <row r="42" spans="1:3" ht="211.5" customHeight="1" x14ac:dyDescent="0.3">
      <c r="A42" s="34" t="s">
        <v>66</v>
      </c>
      <c r="B42" s="116" t="s">
        <v>209</v>
      </c>
      <c r="C42" s="117"/>
    </row>
    <row r="45" spans="1:3" ht="25.8" x14ac:dyDescent="0.3">
      <c r="A45" s="108" t="s">
        <v>170</v>
      </c>
      <c r="B45" s="108"/>
      <c r="C45" s="108"/>
    </row>
    <row r="46" spans="1:3" x14ac:dyDescent="0.3">
      <c r="A46" s="109" t="s">
        <v>171</v>
      </c>
      <c r="B46" s="109"/>
      <c r="C46" s="109"/>
    </row>
    <row r="47" spans="1:3" x14ac:dyDescent="0.3">
      <c r="A47" s="47" t="s">
        <v>172</v>
      </c>
      <c r="B47" s="47" t="s">
        <v>173</v>
      </c>
      <c r="C47" s="48" t="s">
        <v>174</v>
      </c>
    </row>
    <row r="48" spans="1:3" ht="26.4" x14ac:dyDescent="0.3">
      <c r="A48" s="49" t="s">
        <v>175</v>
      </c>
      <c r="B48" s="50" t="s">
        <v>27</v>
      </c>
      <c r="C48" s="49" t="s">
        <v>176</v>
      </c>
    </row>
    <row r="49" spans="1:3" ht="39.6" x14ac:dyDescent="0.3">
      <c r="A49" s="49" t="s">
        <v>177</v>
      </c>
      <c r="B49" s="50" t="s">
        <v>27</v>
      </c>
      <c r="C49" s="49" t="s">
        <v>178</v>
      </c>
    </row>
    <row r="50" spans="1:3" ht="26.4" x14ac:dyDescent="0.3">
      <c r="A50" s="49" t="s">
        <v>179</v>
      </c>
      <c r="B50" s="50" t="s">
        <v>27</v>
      </c>
      <c r="C50" s="49" t="s">
        <v>180</v>
      </c>
    </row>
    <row r="51" spans="1:3" x14ac:dyDescent="0.3">
      <c r="A51" s="49" t="s">
        <v>181</v>
      </c>
      <c r="B51" s="50" t="s">
        <v>27</v>
      </c>
      <c r="C51" s="49" t="s">
        <v>182</v>
      </c>
    </row>
    <row r="52" spans="1:3" x14ac:dyDescent="0.3">
      <c r="A52" s="49" t="s">
        <v>183</v>
      </c>
      <c r="B52" s="50" t="s">
        <v>27</v>
      </c>
      <c r="C52" s="51"/>
    </row>
    <row r="53" spans="1:3" x14ac:dyDescent="0.3">
      <c r="A53" s="49" t="s">
        <v>184</v>
      </c>
      <c r="B53" s="50"/>
      <c r="C53" s="49" t="s">
        <v>185</v>
      </c>
    </row>
    <row r="54" spans="1:3" ht="26.4" x14ac:dyDescent="0.3">
      <c r="A54" s="49" t="s">
        <v>186</v>
      </c>
      <c r="B54" s="50" t="s">
        <v>27</v>
      </c>
      <c r="C54" s="49" t="s">
        <v>187</v>
      </c>
    </row>
    <row r="55" spans="1:3" x14ac:dyDescent="0.3">
      <c r="A55" s="49" t="s">
        <v>188</v>
      </c>
      <c r="B55" s="50" t="s">
        <v>27</v>
      </c>
      <c r="C55" s="51" t="s">
        <v>189</v>
      </c>
    </row>
    <row r="56" spans="1:3" ht="26.4" x14ac:dyDescent="0.3">
      <c r="A56" s="49" t="s">
        <v>190</v>
      </c>
      <c r="B56" s="50" t="s">
        <v>27</v>
      </c>
      <c r="C56" s="51" t="s">
        <v>191</v>
      </c>
    </row>
    <row r="57" spans="1:3" ht="26.4" x14ac:dyDescent="0.3">
      <c r="A57" s="49" t="s">
        <v>192</v>
      </c>
      <c r="B57" s="50" t="s">
        <v>27</v>
      </c>
      <c r="C57" s="51" t="s">
        <v>193</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2" t="s">
        <v>67</v>
      </c>
      <c r="B1" s="92"/>
      <c r="C1" s="92"/>
    </row>
    <row r="2" spans="1:3" x14ac:dyDescent="0.3">
      <c r="A2" s="20" t="s">
        <v>11</v>
      </c>
      <c r="B2" s="82" t="str">
        <f>'AUTOS NOTA 324-478'!B2:C2</f>
        <v>SINIESTRO 107522146 apl. 214644</v>
      </c>
      <c r="C2" s="83"/>
    </row>
    <row r="3" spans="1:3" x14ac:dyDescent="0.3">
      <c r="A3" s="5" t="s">
        <v>1</v>
      </c>
      <c r="B3" s="56" t="str">
        <f>'AUTOS  NOTA 322'!B2:C2</f>
        <v>11001-31-03-041-2024-00469-00</v>
      </c>
      <c r="C3" s="56"/>
    </row>
    <row r="4" spans="1:3" x14ac:dyDescent="0.3">
      <c r="A4" s="5" t="s">
        <v>2</v>
      </c>
      <c r="B4" s="56" t="str">
        <f>'AUTOS  NOTA 322'!B3:C3</f>
        <v>Juzgado Cuarenta y uno Civil del Circuito de Bogotá D.C.</v>
      </c>
      <c r="C4" s="56"/>
    </row>
    <row r="5" spans="1:3" x14ac:dyDescent="0.3">
      <c r="A5" s="5" t="s">
        <v>3</v>
      </c>
      <c r="B5" s="56" t="str">
        <f>'AUTOS  NOTA 322'!B4:C4</f>
        <v>1. Ximena Galindo Mancipe C.C. 52.198.662
2. Andrés Felipe Sierra Galindo C.C. 1.000.182.921
3. Allianz Seguros S.A.</v>
      </c>
      <c r="C5" s="56"/>
    </row>
    <row r="6" spans="1:3" ht="15" customHeight="1" x14ac:dyDescent="0.3">
      <c r="A6" s="5" t="s">
        <v>4</v>
      </c>
      <c r="B6" s="56"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6"/>
    </row>
    <row r="7" spans="1:3" ht="15" customHeight="1" x14ac:dyDescent="0.3">
      <c r="A7" s="5" t="s">
        <v>5</v>
      </c>
      <c r="B7" s="56" t="str">
        <f>'AUTOS  NOTA 322'!B6:C6</f>
        <v>DEMANDA DIRECTA</v>
      </c>
      <c r="C7" s="56"/>
    </row>
    <row r="8" spans="1:3" ht="15" customHeight="1" x14ac:dyDescent="0.3">
      <c r="A8" s="29" t="s">
        <v>100</v>
      </c>
      <c r="B8" s="56" t="str">
        <f>'AUTOS  NOTA 322'!B7:C8</f>
        <v>Diana Ramirez Mozambite</v>
      </c>
      <c r="C8" s="56"/>
    </row>
    <row r="9" spans="1:3" ht="18.899999999999999" customHeight="1" x14ac:dyDescent="0.3">
      <c r="A9" s="5" t="s">
        <v>101</v>
      </c>
      <c r="B9" s="56"/>
      <c r="C9" s="56"/>
    </row>
    <row r="10" spans="1:3" x14ac:dyDescent="0.3">
      <c r="A10" s="7" t="s">
        <v>64</v>
      </c>
      <c r="B10" s="120">
        <f>'AUTOS NOTA 324-478'!B20:C20</f>
        <v>656489900</v>
      </c>
      <c r="C10" s="120"/>
    </row>
    <row r="11" spans="1:3" x14ac:dyDescent="0.3">
      <c r="A11" s="7" t="s">
        <v>115</v>
      </c>
      <c r="B11" s="121">
        <f>'AUTOS NOTA 324-478'!B40:C40</f>
        <v>16666</v>
      </c>
      <c r="C11" s="56"/>
    </row>
    <row r="12" spans="1:3" ht="28.8" x14ac:dyDescent="0.3">
      <c r="A12" s="7" t="s">
        <v>68</v>
      </c>
      <c r="B12" s="118"/>
      <c r="C12" s="119"/>
    </row>
    <row r="13" spans="1:3" ht="43.2" x14ac:dyDescent="0.3">
      <c r="A13" s="5" t="s">
        <v>69</v>
      </c>
      <c r="B13" s="56"/>
      <c r="C13" s="56"/>
    </row>
    <row r="14" spans="1:3" ht="43.2" x14ac:dyDescent="0.3">
      <c r="A14" s="5" t="s">
        <v>70</v>
      </c>
      <c r="B14" s="56"/>
      <c r="C14" s="56"/>
    </row>
    <row r="15" spans="1:3" x14ac:dyDescent="0.3">
      <c r="A15" s="5" t="s">
        <v>71</v>
      </c>
      <c r="B15" s="6"/>
      <c r="C15" s="6"/>
    </row>
    <row r="16" spans="1:3" x14ac:dyDescent="0.3">
      <c r="A16" s="7" t="s">
        <v>72</v>
      </c>
      <c r="B16" s="56"/>
      <c r="C16" s="56"/>
    </row>
    <row r="17" spans="1:3" x14ac:dyDescent="0.3">
      <c r="A17" s="6" t="s">
        <v>73</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2" t="s">
        <v>129</v>
      </c>
      <c r="B1" s="92"/>
      <c r="C1" s="92"/>
    </row>
    <row r="2" spans="1:3" x14ac:dyDescent="0.3">
      <c r="A2" s="39" t="s">
        <v>11</v>
      </c>
      <c r="B2" s="82" t="str">
        <f>'[2]AUTOS NOTA 321'!B2:C2</f>
        <v xml:space="preserve">SINIESTRO   LEGIS </v>
      </c>
      <c r="C2" s="83"/>
    </row>
    <row r="3" spans="1:3" x14ac:dyDescent="0.3">
      <c r="A3" s="5" t="s">
        <v>1</v>
      </c>
      <c r="B3" s="56" t="str">
        <f>'[3]GENERALES NOTA 322'!B2:C2</f>
        <v xml:space="preserve">Radicado </v>
      </c>
      <c r="C3" s="56"/>
    </row>
    <row r="4" spans="1:3" x14ac:dyDescent="0.3">
      <c r="A4" s="5" t="s">
        <v>2</v>
      </c>
      <c r="B4" s="56" t="str">
        <f>'[3]GENERALES NOTA 322'!B3:C3</f>
        <v>JUZGADO</v>
      </c>
      <c r="C4" s="56"/>
    </row>
    <row r="5" spans="1:3" x14ac:dyDescent="0.3">
      <c r="A5" s="5" t="s">
        <v>3</v>
      </c>
      <c r="B5" s="56" t="str">
        <f>'[3]GENERALES NOTA 322'!B4:C4</f>
        <v xml:space="preserve">NOMBRE Y APELLIDOS DE  LOS DEMANDADOS </v>
      </c>
      <c r="C5" s="56"/>
    </row>
    <row r="6" spans="1:3" x14ac:dyDescent="0.3">
      <c r="A6" s="5" t="s">
        <v>4</v>
      </c>
      <c r="B6" s="56" t="str">
        <f>'[3]GENERALES NOTA 322'!B5:C5</f>
        <v>COLOCAR LOS NOMBRES Y APELLIDOS, SU CALIDAD (HERMANO, HIJO ETC)  PARA LOS CONYUGES E HIJOS COLOCAR LA FECHA DE NACIMIENTO.</v>
      </c>
      <c r="C6" s="56"/>
    </row>
    <row r="7" spans="1:3" x14ac:dyDescent="0.3">
      <c r="A7" s="5" t="s">
        <v>5</v>
      </c>
      <c r="B7" s="56" t="str">
        <f>'[3]GENERALES NOTA 322'!B6:C6</f>
        <v>LLAMADA EN GARANTIA</v>
      </c>
      <c r="C7" s="56"/>
    </row>
    <row r="8" spans="1:3" x14ac:dyDescent="0.3">
      <c r="A8" s="5" t="s">
        <v>101</v>
      </c>
      <c r="B8" s="56" t="str">
        <f>'[3]GENERALES NOTA 325'!B8:C8</f>
        <v>PROBABLE GENERALES</v>
      </c>
      <c r="C8" s="56"/>
    </row>
    <row r="9" spans="1:3" x14ac:dyDescent="0.3">
      <c r="A9" s="7" t="s">
        <v>64</v>
      </c>
      <c r="B9" s="120">
        <f>'[3]GENERALES  NOTA 324 -478'!B17:C17</f>
        <v>100000000</v>
      </c>
      <c r="C9" s="120"/>
    </row>
    <row r="10" spans="1:3" x14ac:dyDescent="0.3">
      <c r="A10" s="5" t="s">
        <v>130</v>
      </c>
      <c r="B10" s="123">
        <v>0</v>
      </c>
      <c r="C10" s="123"/>
    </row>
    <row r="11" spans="1:3" x14ac:dyDescent="0.3">
      <c r="A11" s="5" t="s">
        <v>131</v>
      </c>
      <c r="B11" s="56"/>
      <c r="C11" s="56"/>
    </row>
    <row r="12" spans="1:3" x14ac:dyDescent="0.3">
      <c r="A12" s="5" t="s">
        <v>132</v>
      </c>
      <c r="B12" s="56"/>
      <c r="C12" s="56"/>
    </row>
    <row r="13" spans="1:3" x14ac:dyDescent="0.3">
      <c r="A13" s="5" t="s">
        <v>133</v>
      </c>
      <c r="B13" s="122"/>
      <c r="C13" s="122"/>
    </row>
    <row r="14" spans="1:3" x14ac:dyDescent="0.3">
      <c r="A14" s="5" t="s">
        <v>134</v>
      </c>
      <c r="B14" s="56"/>
      <c r="C14" s="56"/>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92" t="s">
        <v>135</v>
      </c>
      <c r="B1" s="92"/>
      <c r="C1" s="92"/>
    </row>
    <row r="2" spans="1:6" x14ac:dyDescent="0.3">
      <c r="A2" s="20" t="s">
        <v>11</v>
      </c>
      <c r="B2" s="82" t="str">
        <f>'[2]AUTOS NOTA 321'!B2:C2</f>
        <v xml:space="preserve">SINIESTRO   LEGIS </v>
      </c>
      <c r="C2" s="83"/>
    </row>
    <row r="3" spans="1:6" x14ac:dyDescent="0.3">
      <c r="A3" s="5" t="s">
        <v>1</v>
      </c>
      <c r="B3" s="56" t="str">
        <f>'[3]GENERALES NOTA 322'!B2:C2</f>
        <v xml:space="preserve">Radicado </v>
      </c>
      <c r="C3" s="56"/>
    </row>
    <row r="4" spans="1:6" x14ac:dyDescent="0.3">
      <c r="A4" s="5" t="s">
        <v>2</v>
      </c>
      <c r="B4" s="56" t="str">
        <f>'[3]GENERALES NOTA 322'!B3:C3</f>
        <v>JUZGADO</v>
      </c>
      <c r="C4" s="56"/>
    </row>
    <row r="5" spans="1:6" x14ac:dyDescent="0.3">
      <c r="A5" s="5" t="s">
        <v>3</v>
      </c>
      <c r="B5" s="56" t="str">
        <f>'[3]GENERALES NOTA 322'!B4:C4</f>
        <v xml:space="preserve">NOMBRE Y APELLIDOS DE  LOS DEMANDADOS </v>
      </c>
      <c r="C5" s="56"/>
    </row>
    <row r="6" spans="1:6" x14ac:dyDescent="0.3">
      <c r="A6" s="5" t="s">
        <v>4</v>
      </c>
      <c r="B6" s="56" t="str">
        <f>'[3]GENERALES NOTA 322'!B5:C5</f>
        <v>COLOCAR LOS NOMBRES Y APELLIDOS, SU CALIDAD (HERMANO, HIJO ETC)  PARA LOS CONYUGES E HIJOS COLOCAR LA FECHA DE NACIMIENTO.</v>
      </c>
      <c r="C6" s="56"/>
    </row>
    <row r="7" spans="1:6" x14ac:dyDescent="0.3">
      <c r="A7" s="5" t="s">
        <v>5</v>
      </c>
      <c r="B7" s="56" t="str">
        <f>'[3]GENERALES NOTA 322'!B6:C6</f>
        <v>LLAMADA EN GARANTIA</v>
      </c>
      <c r="C7" s="56"/>
    </row>
    <row r="8" spans="1:6" x14ac:dyDescent="0.3">
      <c r="A8" s="5" t="s">
        <v>136</v>
      </c>
      <c r="B8" s="56" t="str">
        <f>'[3]GENERALES NOTA 325'!B8:C8</f>
        <v>PROBABLE GENERALES</v>
      </c>
      <c r="C8" s="56"/>
    </row>
    <row r="9" spans="1:6" x14ac:dyDescent="0.3">
      <c r="A9" s="5" t="s">
        <v>137</v>
      </c>
      <c r="B9" s="56"/>
      <c r="C9" s="56"/>
    </row>
    <row r="10" spans="1:6" ht="111" customHeight="1" x14ac:dyDescent="0.3">
      <c r="A10" s="5" t="s">
        <v>138</v>
      </c>
      <c r="B10" s="56"/>
      <c r="C10" s="56"/>
    </row>
    <row r="11" spans="1:6" ht="21" customHeight="1" x14ac:dyDescent="0.3">
      <c r="A11" s="124"/>
      <c r="B11" s="124"/>
      <c r="C11" s="124"/>
      <c r="E11" t="s">
        <v>57</v>
      </c>
      <c r="F11" s="22">
        <v>0.7</v>
      </c>
    </row>
    <row r="12" spans="1:6" hidden="1" x14ac:dyDescent="0.3">
      <c r="A12" s="125"/>
      <c r="B12" s="125"/>
      <c r="C12" s="125"/>
      <c r="E12" t="s">
        <v>59</v>
      </c>
      <c r="F12" s="23">
        <v>0.3</v>
      </c>
    </row>
    <row r="13" spans="1:6" ht="18" x14ac:dyDescent="0.3">
      <c r="A13" s="126" t="s">
        <v>139</v>
      </c>
      <c r="B13" s="126"/>
      <c r="C13" s="126"/>
    </row>
    <row r="14" spans="1:6" x14ac:dyDescent="0.3">
      <c r="A14" s="37" t="s">
        <v>60</v>
      </c>
      <c r="B14" s="97" t="s">
        <v>61</v>
      </c>
      <c r="C14" s="98"/>
    </row>
    <row r="15" spans="1:6" ht="28.8" x14ac:dyDescent="0.3">
      <c r="A15" s="21" t="s">
        <v>63</v>
      </c>
      <c r="B15" s="127">
        <f>((C17+C18+C20+C21+C25+C23+C27+C29+C24+C28)-C32)*C31*C33</f>
        <v>1000000000</v>
      </c>
      <c r="C15" s="127"/>
    </row>
    <row r="16" spans="1:6" x14ac:dyDescent="0.3">
      <c r="A16" s="7" t="s">
        <v>64</v>
      </c>
      <c r="B16" s="128" t="s">
        <v>53</v>
      </c>
      <c r="C16" s="129"/>
    </row>
    <row r="17" spans="1:3" x14ac:dyDescent="0.3">
      <c r="A17" s="95"/>
      <c r="B17" s="35" t="s">
        <v>54</v>
      </c>
      <c r="C17" s="30">
        <v>1000000000</v>
      </c>
    </row>
    <row r="18" spans="1:3" x14ac:dyDescent="0.3">
      <c r="A18" s="96"/>
      <c r="B18" s="35" t="s">
        <v>55</v>
      </c>
      <c r="C18" s="30">
        <v>0</v>
      </c>
    </row>
    <row r="19" spans="1:3" x14ac:dyDescent="0.3">
      <c r="A19" s="96"/>
      <c r="B19" s="102" t="s">
        <v>56</v>
      </c>
      <c r="C19" s="103"/>
    </row>
    <row r="20" spans="1:3" x14ac:dyDescent="0.3">
      <c r="A20" s="96"/>
      <c r="B20" s="35" t="s">
        <v>98</v>
      </c>
      <c r="C20" s="30">
        <v>0</v>
      </c>
    </row>
    <row r="21" spans="1:3" ht="28.8" x14ac:dyDescent="0.3">
      <c r="A21" s="96"/>
      <c r="B21" s="35" t="s">
        <v>99</v>
      </c>
      <c r="C21" s="30">
        <v>0</v>
      </c>
    </row>
    <row r="22" spans="1:3" x14ac:dyDescent="0.3">
      <c r="A22" s="96"/>
      <c r="B22" s="102" t="s">
        <v>119</v>
      </c>
      <c r="C22" s="103"/>
    </row>
    <row r="23" spans="1:3" x14ac:dyDescent="0.3">
      <c r="A23" s="96"/>
      <c r="B23" s="35" t="s">
        <v>128</v>
      </c>
      <c r="C23" s="30">
        <v>0</v>
      </c>
    </row>
    <row r="24" spans="1:3" x14ac:dyDescent="0.3">
      <c r="A24" s="96"/>
      <c r="B24" s="35" t="s">
        <v>54</v>
      </c>
      <c r="C24" s="30">
        <v>0</v>
      </c>
    </row>
    <row r="25" spans="1:3" x14ac:dyDescent="0.3">
      <c r="A25" s="96"/>
      <c r="B25" s="35" t="s">
        <v>55</v>
      </c>
      <c r="C25" s="30">
        <v>0</v>
      </c>
    </row>
    <row r="26" spans="1:3" x14ac:dyDescent="0.3">
      <c r="A26" s="96"/>
      <c r="B26" s="102" t="s">
        <v>120</v>
      </c>
      <c r="C26" s="103"/>
    </row>
    <row r="27" spans="1:3" x14ac:dyDescent="0.3">
      <c r="A27" s="96"/>
      <c r="B27" s="35"/>
      <c r="C27" s="30"/>
    </row>
    <row r="28" spans="1:3" x14ac:dyDescent="0.3">
      <c r="A28" s="96"/>
      <c r="B28" s="35" t="s">
        <v>54</v>
      </c>
      <c r="C28" s="30">
        <v>0</v>
      </c>
    </row>
    <row r="29" spans="1:3" x14ac:dyDescent="0.3">
      <c r="A29" s="96"/>
      <c r="B29" s="35" t="s">
        <v>55</v>
      </c>
      <c r="C29" s="30">
        <v>0</v>
      </c>
    </row>
    <row r="30" spans="1:3" x14ac:dyDescent="0.3">
      <c r="A30" s="96"/>
      <c r="B30" s="102" t="s">
        <v>113</v>
      </c>
      <c r="C30" s="103"/>
    </row>
    <row r="31" spans="1:3" x14ac:dyDescent="0.3">
      <c r="A31" s="96"/>
      <c r="B31" s="35" t="s">
        <v>123</v>
      </c>
      <c r="C31" s="31">
        <v>1</v>
      </c>
    </row>
    <row r="32" spans="1:3" x14ac:dyDescent="0.3">
      <c r="A32" s="96"/>
      <c r="B32" s="35" t="s">
        <v>114</v>
      </c>
      <c r="C32" s="32">
        <v>0</v>
      </c>
    </row>
    <row r="33" spans="1:3" x14ac:dyDescent="0.3">
      <c r="A33" s="96"/>
      <c r="B33" s="35" t="s">
        <v>127</v>
      </c>
      <c r="C33" s="31">
        <v>1</v>
      </c>
    </row>
    <row r="34" spans="1:3" x14ac:dyDescent="0.3">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44140625" customWidth="1"/>
    <col min="13" max="13" width="16" customWidth="1"/>
  </cols>
  <sheetData>
    <row r="1" spans="1:15" x14ac:dyDescent="0.3">
      <c r="A1" s="9" t="s">
        <v>14</v>
      </c>
      <c r="B1" t="s">
        <v>17</v>
      </c>
      <c r="C1" s="9" t="s">
        <v>19</v>
      </c>
      <c r="D1" s="9" t="s">
        <v>74</v>
      </c>
      <c r="E1" s="3" t="s">
        <v>25</v>
      </c>
      <c r="F1" s="2" t="s">
        <v>57</v>
      </c>
      <c r="G1" s="4">
        <v>0</v>
      </c>
      <c r="H1" t="s">
        <v>6</v>
      </c>
      <c r="I1" t="s">
        <v>75</v>
      </c>
      <c r="K1" t="s">
        <v>102</v>
      </c>
      <c r="L1" s="28" t="s">
        <v>125</v>
      </c>
      <c r="M1" t="s">
        <v>76</v>
      </c>
      <c r="N1" t="s">
        <v>57</v>
      </c>
      <c r="O1" t="s">
        <v>116</v>
      </c>
    </row>
    <row r="2" spans="1:15" x14ac:dyDescent="0.3">
      <c r="A2" t="s">
        <v>76</v>
      </c>
      <c r="B2" t="s">
        <v>27</v>
      </c>
      <c r="C2" t="s">
        <v>77</v>
      </c>
      <c r="D2" s="2" t="s">
        <v>78</v>
      </c>
      <c r="E2" s="1" t="s">
        <v>79</v>
      </c>
      <c r="F2" s="2" t="s">
        <v>61</v>
      </c>
      <c r="G2" s="4">
        <v>0.7</v>
      </c>
      <c r="H2" t="s">
        <v>7</v>
      </c>
      <c r="I2" t="s">
        <v>80</v>
      </c>
      <c r="K2" t="s">
        <v>103</v>
      </c>
      <c r="L2" s="28" t="s">
        <v>104</v>
      </c>
      <c r="M2" t="s">
        <v>81</v>
      </c>
      <c r="N2" t="s">
        <v>59</v>
      </c>
      <c r="O2" t="s">
        <v>27</v>
      </c>
    </row>
    <row r="3" spans="1:15" x14ac:dyDescent="0.3">
      <c r="A3" t="s">
        <v>81</v>
      </c>
      <c r="C3" t="s">
        <v>82</v>
      </c>
      <c r="D3" s="2" t="s">
        <v>83</v>
      </c>
      <c r="E3" s="1" t="s">
        <v>84</v>
      </c>
      <c r="F3" s="2" t="s">
        <v>59</v>
      </c>
      <c r="G3" s="4">
        <v>0.3</v>
      </c>
      <c r="H3" t="s">
        <v>85</v>
      </c>
      <c r="I3" t="s">
        <v>86</v>
      </c>
      <c r="L3" s="28" t="s">
        <v>105</v>
      </c>
      <c r="M3" t="s">
        <v>87</v>
      </c>
      <c r="N3" t="s">
        <v>61</v>
      </c>
    </row>
    <row r="4" spans="1:15" x14ac:dyDescent="0.3">
      <c r="A4" t="s">
        <v>87</v>
      </c>
      <c r="C4" t="s">
        <v>20</v>
      </c>
      <c r="E4" s="1" t="s">
        <v>88</v>
      </c>
      <c r="H4" t="s">
        <v>89</v>
      </c>
      <c r="I4" t="s">
        <v>8</v>
      </c>
      <c r="L4" t="s">
        <v>106</v>
      </c>
    </row>
    <row r="5" spans="1:15" x14ac:dyDescent="0.3">
      <c r="A5" t="s">
        <v>90</v>
      </c>
      <c r="E5" s="1" t="s">
        <v>91</v>
      </c>
      <c r="H5" t="s">
        <v>92</v>
      </c>
      <c r="I5" t="s">
        <v>93</v>
      </c>
      <c r="L5" s="28" t="s">
        <v>107</v>
      </c>
    </row>
    <row r="6" spans="1:15" x14ac:dyDescent="0.3">
      <c r="E6" s="1" t="s">
        <v>94</v>
      </c>
      <c r="I6" t="s">
        <v>95</v>
      </c>
      <c r="L6" s="28" t="s">
        <v>126</v>
      </c>
    </row>
    <row r="7" spans="1:15" x14ac:dyDescent="0.3">
      <c r="E7" s="1" t="s">
        <v>96</v>
      </c>
      <c r="I7" t="s">
        <v>117</v>
      </c>
      <c r="L7" s="28" t="s">
        <v>108</v>
      </c>
    </row>
    <row r="8" spans="1:15" x14ac:dyDescent="0.3">
      <c r="E8" s="1" t="s">
        <v>97</v>
      </c>
      <c r="L8" s="28" t="s">
        <v>119</v>
      </c>
    </row>
    <row r="9" spans="1:15" x14ac:dyDescent="0.3">
      <c r="L9" s="28" t="s">
        <v>109</v>
      </c>
    </row>
    <row r="10" spans="1:15" x14ac:dyDescent="0.3">
      <c r="L10" s="28" t="s">
        <v>110</v>
      </c>
    </row>
    <row r="11" spans="1:15" x14ac:dyDescent="0.3">
      <c r="L11" s="28" t="s">
        <v>111</v>
      </c>
    </row>
    <row r="12" spans="1:15" x14ac:dyDescent="0.3">
      <c r="L12" s="28" t="s">
        <v>112</v>
      </c>
    </row>
    <row r="13" spans="1:15" x14ac:dyDescent="0.3">
      <c r="L13" s="28" t="s">
        <v>122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2025-02-05T22:42:36Z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