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mc:AlternateContent xmlns:mc="http://schemas.openxmlformats.org/markup-compatibility/2006">
    <mc:Choice Requires="x15">
      <x15ac:absPath xmlns:x15ac="http://schemas.microsoft.com/office/spreadsheetml/2010/11/ac" url="G:\Mi unidad\GHA\CONTESTACIONES\2024-00169 - CASE 23564 - CHUBB - SBS\"/>
    </mc:Choice>
  </mc:AlternateContent>
  <xr:revisionPtr revIDLastSave="0" documentId="8_{CE675865-ECC5-4395-9FE1-C579E951A579}" xr6:coauthVersionLast="47" xr6:coauthVersionMax="47" xr10:uidLastSave="{00000000-0000-0000-0000-000000000000}"/>
  <bookViews>
    <workbookView xWindow="-110" yWindow="-110" windowWidth="19420" windowHeight="10300" xr2:uid="{00000000-000D-0000-FFFF-FFFF00000000}"/>
  </bookViews>
  <sheets>
    <sheet name="LUCRO CESANTE LESION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<sst xmlns="http://schemas.openxmlformats.org/spreadsheetml/2006/main" count="28" uniqueCount="28">
  <si>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INFORMACIÓN DEL PROCESO</t>
  </si>
  <si>
    <t>Salario base</t>
  </si>
  <si>
    <t>Pérdida de capacidad laboral</t>
  </si>
  <si>
    <t>IPC Final</t>
  </si>
  <si>
    <t xml:space="preserve">FECHA LIQUIDACIÓN </t>
  </si>
  <si>
    <t xml:space="preserve">IPC Inicial </t>
  </si>
  <si>
    <t xml:space="preserve">FECHA LESIÓN </t>
  </si>
  <si>
    <t xml:space="preserve">Fecha nacimiento </t>
  </si>
  <si>
    <t xml:space="preserve">Fecha lesión </t>
  </si>
  <si>
    <t xml:space="preserve">Edad al momento de la lesión </t>
  </si>
  <si>
    <t xml:space="preserve">Edad meses al momento lesión </t>
  </si>
  <si>
    <t>Expectativa vida probable</t>
  </si>
  <si>
    <t>Expectativa vida probable meses</t>
  </si>
  <si>
    <t xml:space="preserve">Fecha de liquidación </t>
  </si>
  <si>
    <t>Meses lucro consolidado</t>
  </si>
  <si>
    <t>Meses lucro futuro</t>
  </si>
  <si>
    <t>Constante (i)</t>
  </si>
  <si>
    <t xml:space="preserve">CÁLCULO DE SALARIO BASE DE LIQUIDACIÓN  </t>
  </si>
  <si>
    <t>CÁLCULO RENTA ACTUALIZADA</t>
  </si>
  <si>
    <t>LUCRO CESANTE CONSOLIDADO</t>
  </si>
  <si>
    <t>LUCRO CESANTE FUTURO</t>
  </si>
  <si>
    <t>SALARIO BASE</t>
  </si>
  <si>
    <t>IPC FINAL</t>
  </si>
  <si>
    <t xml:space="preserve">SALARIO AUMENTADO CON 25% DE P.S. </t>
  </si>
  <si>
    <t>IPC INICIAL</t>
  </si>
  <si>
    <t>P.C.L.</t>
  </si>
  <si>
    <t>RENTA ACTUALIZADA</t>
  </si>
  <si>
    <t>RENTA HISTÓRICA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</si>
</sst>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quot;$&quot;\ * #,##0.00_-;_-&quot;$&quot;\ * &quot;-&quot;_-;_-@_-"/>
    <numFmt numFmtId="167" formatCode="0.0000"/>
    <numFmt numFmtId="168" formatCode="0.00000000"/>
    <numFmt numFmtId="169" formatCode="_-&quot;$&quot;\ * #,##0.0000_-;\-&quot;$&quot;\ * #,##0.0000_-;_-&quot;$&quot;\ * &quot;-&quot;_-;_-@_-"/>
  </numFmts>
  <fonts count="10">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44">
    <xf numFmtId="0" fontId="0" fillId="0" borderId="0" xfId="0"/>
    <xf numFmtId="164" fontId="0" fillId="0" borderId="0" xfId="1" applyFont="1"/>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0" fillId="0" borderId="3" xfId="1" applyFont="1" applyBorder="1" applyAlignment="1">
      <alignment horizontal="right" vertical="center"/>
    </xf>
    <xf numFmtId="164" fontId="0" fillId="0" borderId="1" xfId="1" applyFont="1" applyBorder="1" applyAlignment="1">
      <alignment horizontal="right" vertical="center"/>
    </xf>
    <xf numFmtId="0" fontId="2" fillId="0" borderId="0" xfId="0" applyFont="1"/>
    <xf numFmtId="0" fontId="0" fillId="0" borderId="4" xfId="0" applyBorder="1"/>
    <xf numFmtId="166"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164"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7" fontId="0" fillId="0" borderId="8" xfId="0" applyNumberFormat="1" applyBorder="1"/>
    <xf numFmtId="168" fontId="0" fillId="0" borderId="1" xfId="0" applyNumberFormat="1" applyBorder="1"/>
    <xf numFmtId="167" fontId="0" fillId="0" borderId="1" xfId="0" applyNumberFormat="1" applyBorder="1"/>
    <xf numFmtId="167" fontId="0" fillId="0" borderId="6" xfId="0" applyNumberFormat="1" applyBorder="1"/>
    <xf numFmtId="14" fontId="0" fillId="0" borderId="1" xfId="0" applyNumberFormat="1" applyBorder="1"/>
    <xf numFmtId="165" fontId="0" fillId="0" borderId="0" xfId="0" applyNumberFormat="1"/>
    <xf numFmtId="166"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165"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9" fontId="0" fillId="0" borderId="5" xfId="1" applyNumberFormat="1" applyFont="1" applyBorder="1" applyAlignment="1">
      <alignment horizontal="center"/>
    </xf>
    <xf numFmtId="169"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C10" zoomScale="105" zoomScaleNormal="96" workbookViewId="0">
      <selection activeCell="K22" sqref="K22"/>
    </sheetView>
  </sheetViews>
  <sheetFormatPr defaultColWidth="11.42578125" defaultRowHeight="14.45"/>
  <cols>
    <col min="1" max="1" width="9.28515625" customWidth="1"/>
    <col min="2" max="2" width="30.140625" customWidth="1"/>
    <col min="3" max="3" width="18.28515625" customWidth="1"/>
    <col min="4" max="4" width="7.5703125"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 thickBot="1"/>
    <row r="2" spans="2:9" ht="21.6" thickBot="1">
      <c r="B2" s="38" t="s">
        <v>0</v>
      </c>
      <c r="C2" s="39"/>
    </row>
    <row r="3" spans="2:9" ht="15" thickBot="1">
      <c r="B3" s="14" t="s">
        <v>1</v>
      </c>
      <c r="C3" s="13">
        <v>1920000</v>
      </c>
    </row>
    <row r="4" spans="2:9" ht="15" thickBot="1">
      <c r="B4" s="14" t="s">
        <v>2</v>
      </c>
      <c r="C4" s="30">
        <v>0.12</v>
      </c>
    </row>
    <row r="5" spans="2:9" ht="15" thickBot="1">
      <c r="B5" s="14" t="s">
        <v>3</v>
      </c>
      <c r="C5" s="8">
        <v>144.88</v>
      </c>
      <c r="D5" s="33">
        <v>45685</v>
      </c>
      <c r="E5" s="31" t="s">
        <v>4</v>
      </c>
    </row>
    <row r="6" spans="2:9" ht="15" thickBot="1">
      <c r="B6" s="14" t="s">
        <v>5</v>
      </c>
      <c r="C6" s="10">
        <v>108.78</v>
      </c>
      <c r="D6" s="33">
        <v>44737</v>
      </c>
      <c r="E6" s="32" t="s">
        <v>6</v>
      </c>
    </row>
    <row r="7" spans="2:9" ht="15" thickBot="1">
      <c r="B7" s="12" t="s">
        <v>7</v>
      </c>
      <c r="C7" s="15">
        <v>33198</v>
      </c>
    </row>
    <row r="8" spans="2:9" ht="15" thickBot="1">
      <c r="B8" s="14" t="s">
        <v>8</v>
      </c>
      <c r="C8" s="15">
        <v>44767</v>
      </c>
      <c r="F8" s="16"/>
    </row>
    <row r="9" spans="2:9" ht="15" thickBot="1">
      <c r="B9" s="14" t="s">
        <v>9</v>
      </c>
      <c r="C9" s="20">
        <f>YEARFRAC(C7,C8,1)</f>
        <v>31.674852733759231</v>
      </c>
      <c r="G9" s="18"/>
    </row>
    <row r="10" spans="2:9" ht="15" thickBot="1">
      <c r="B10" s="14" t="s">
        <v>10</v>
      </c>
      <c r="C10" s="20">
        <f>C9*12</f>
        <v>380.0982328051108</v>
      </c>
      <c r="G10" s="18"/>
    </row>
    <row r="11" spans="2:9" ht="15" thickBot="1">
      <c r="B11" s="14" t="s">
        <v>11</v>
      </c>
      <c r="C11" s="28">
        <v>49.4</v>
      </c>
      <c r="G11" s="18"/>
    </row>
    <row r="12" spans="2:9" ht="15" thickBot="1">
      <c r="B12" s="19" t="s">
        <v>12</v>
      </c>
      <c r="C12" s="22">
        <f>(C11+C9)*12</f>
        <v>972.89823280511075</v>
      </c>
    </row>
    <row r="13" spans="2:9" ht="15" thickBot="1">
      <c r="B13" s="14" t="s">
        <v>13</v>
      </c>
      <c r="C13" s="24">
        <v>45685</v>
      </c>
    </row>
    <row r="14" spans="2:9" ht="15" thickBot="1">
      <c r="B14" s="14" t="s">
        <v>14</v>
      </c>
      <c r="C14" s="23">
        <f>YEARFRAC(C8,C13,1)*12</f>
        <v>30.160164271047229</v>
      </c>
      <c r="D14" s="18"/>
    </row>
    <row r="15" spans="2:9" ht="15" thickBot="1">
      <c r="B15" s="14" t="s">
        <v>15</v>
      </c>
      <c r="C15" s="20">
        <f>C12-(C10+C14)</f>
        <v>562.63983572895268</v>
      </c>
    </row>
    <row r="16" spans="2:9" ht="15" thickBot="1">
      <c r="B16" s="14" t="s">
        <v>16</v>
      </c>
      <c r="C16" s="21">
        <v>4.86755E-3</v>
      </c>
      <c r="I16" s="17"/>
    </row>
    <row r="17" spans="2:11">
      <c r="B17" s="7"/>
    </row>
    <row r="18" spans="2:11" s="7" customFormat="1" ht="15" thickBot="1"/>
    <row r="19" spans="2:11" hidden="1"/>
    <row r="20" spans="2:11" ht="34.5" customHeight="1" thickBot="1">
      <c r="B20" s="35" t="s">
        <v>17</v>
      </c>
      <c r="C20" s="36"/>
      <c r="E20" s="35" t="s">
        <v>18</v>
      </c>
      <c r="F20" s="37"/>
      <c r="H20" s="27" t="s">
        <v>19</v>
      </c>
      <c r="J20" s="40" t="s">
        <v>20</v>
      </c>
      <c r="K20" s="41"/>
    </row>
    <row r="21" spans="2:11" ht="24" customHeight="1" thickBot="1">
      <c r="B21" s="3" t="s">
        <v>21</v>
      </c>
      <c r="C21" s="5">
        <f>C3</f>
        <v>1920000</v>
      </c>
      <c r="E21" s="4" t="s">
        <v>22</v>
      </c>
      <c r="F21" s="10">
        <f>C5</f>
        <v>144.88</v>
      </c>
      <c r="H21" s="26">
        <f>F23*((1.00486755^C14)-1)/C16</f>
        <v>12428536.163183786</v>
      </c>
      <c r="J21" s="42">
        <f>F23*((1.00486755^C15)-1)/(C16*(1.004867)^C15)</f>
        <v>73696436.822671086</v>
      </c>
      <c r="K21" s="43"/>
    </row>
    <row r="22" spans="2:11" ht="29.45" thickBot="1">
      <c r="B22" s="3" t="s">
        <v>23</v>
      </c>
      <c r="C22" s="6">
        <f>C21*1.25</f>
        <v>2400000</v>
      </c>
      <c r="E22" s="4" t="s">
        <v>24</v>
      </c>
      <c r="F22" s="10">
        <f>C6</f>
        <v>108.78</v>
      </c>
    </row>
    <row r="23" spans="2:11" ht="35.25" customHeight="1" thickBot="1">
      <c r="B23" s="4" t="s">
        <v>25</v>
      </c>
      <c r="C23" s="29">
        <f>C4</f>
        <v>0.12</v>
      </c>
      <c r="E23" s="11" t="s">
        <v>26</v>
      </c>
      <c r="F23" s="9">
        <f>C24*(F21/F22)</f>
        <v>383576.39271924982</v>
      </c>
      <c r="H23" s="25"/>
    </row>
    <row r="24" spans="2:11" ht="23.25" customHeight="1" thickBot="1">
      <c r="B24" s="11" t="s">
        <v>27</v>
      </c>
      <c r="C24" s="6">
        <f>C22*(C23)</f>
        <v>288000</v>
      </c>
      <c r="G24" s="2"/>
      <c r="H24" s="2"/>
    </row>
    <row r="25" spans="2:11">
      <c r="F25" s="34"/>
    </row>
    <row r="26" spans="2:11">
      <c r="D26" s="2"/>
    </row>
    <row r="27" spans="2:11">
      <c r="E27" s="1"/>
      <c r="I27" s="2"/>
    </row>
    <row r="28" spans="2:11">
      <c r="C28" s="2"/>
    </row>
    <row r="30" spans="2:11">
      <c r="E30" s="2"/>
    </row>
    <row r="31" spans="2:11">
      <c r="E31" s="2"/>
    </row>
    <row r="32" spans="2:11">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Herrera</dc:creator>
  <cp:keywords/>
  <dc:description/>
  <cp:lastModifiedBy/>
  <cp:revision/>
  <dcterms:created xsi:type="dcterms:W3CDTF">2020-04-27T21:08:38Z</dcterms:created>
  <dcterms:modified xsi:type="dcterms:W3CDTF">2025-02-10T20:01:14Z</dcterms:modified>
  <cp:category/>
  <cp:contentStatus/>
</cp:coreProperties>
</file>