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05"/>
  <workbookPr codeName="ThisWorkbook"/>
  <mc:AlternateContent xmlns:mc="http://schemas.openxmlformats.org/markup-compatibility/2006">
    <mc:Choice Requires="x15">
      <x15ac:absPath xmlns:x15ac="http://schemas.microsoft.com/office/spreadsheetml/2010/11/ac" url="https://allianzms-my.sharepoint.com/personal/yuli_cupasachoa_allianz_co/Documents/OUTSORCINGS/RESTO DEL PAIS/DR GUSTAVO HERRERA/Leopoldo Alonzo Cortez/"/>
    </mc:Choice>
  </mc:AlternateContent>
  <xr:revisionPtr revIDLastSave="0" documentId="8_{0F8C2447-E6A1-4A48-8DE5-7D1D234A4E75}" xr6:coauthVersionLast="47" xr6:coauthVersionMax="47" xr10:uidLastSave="{00000000-0000-0000-0000-000000000000}"/>
  <bookViews>
    <workbookView xWindow="-120" yWindow="-120" windowWidth="29040" windowHeight="15720" firstSheet="1" activeTab="1" xr2:uid="{00000000-000D-0000-FFFF-FFFF00000000}"/>
  </bookViews>
  <sheets>
    <sheet name="AUTOS  NOTA 322" sheetId="1" r:id="rId1"/>
    <sheet name="AUTOS NOTA 321" sheetId="7" r:id="rId2"/>
    <sheet name="AUTOS NOTA 324-478" sheetId="8" r:id="rId3"/>
    <sheet name="TASACION " sheetId="10" state="hidden" r:id="rId4"/>
    <sheet name="AUTOS NOTA 325" sheetId="9" r:id="rId5"/>
    <sheet name="CONCEPTO DE CONCILIACIÓN 330 " sheetId="11" r:id="rId6"/>
    <sheet name="CAMBIO DE CONTINGENCIA 423" sheetId="12" r:id="rId7"/>
    <sheet name="Hoja2" sheetId="6" state="hidden" r:id="rId8"/>
  </sheets>
  <externalReferences>
    <externalReference r:id="rId9"/>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12" l="1"/>
  <c r="B9" i="11"/>
  <c r="B8" i="11"/>
  <c r="B10" i="9"/>
  <c r="B7" i="12"/>
  <c r="B7" i="11"/>
  <c r="B6" i="12"/>
  <c r="B5" i="12"/>
  <c r="B4" i="12"/>
  <c r="B3" i="12"/>
  <c r="B3" i="9"/>
  <c r="B2" i="12"/>
  <c r="B2" i="8"/>
  <c r="B6" i="11"/>
  <c r="B5" i="11"/>
  <c r="B4" i="11"/>
  <c r="B4" i="7"/>
  <c r="B5" i="7"/>
  <c r="B3" i="11"/>
  <c r="B2" i="11"/>
  <c r="B20" i="8"/>
  <c r="B40" i="8" s="1"/>
  <c r="B34" i="12"/>
  <c r="B15" i="12"/>
  <c r="H22" i="11"/>
  <c r="H24" i="11" s="1"/>
  <c r="F21" i="11"/>
  <c r="F23" i="11" s="1"/>
  <c r="H20" i="11"/>
  <c r="G20" i="11"/>
  <c r="G22" i="11" s="1"/>
  <c r="G24" i="11" s="1"/>
  <c r="F20" i="11"/>
  <c r="F22" i="11" s="1"/>
  <c r="F24" i="11" s="1"/>
  <c r="E20" i="11"/>
  <c r="E22" i="11" s="1"/>
  <c r="E24" i="11" s="1"/>
  <c r="D20" i="11"/>
  <c r="D22" i="11" s="1"/>
  <c r="D24" i="11" s="1"/>
  <c r="H19" i="11"/>
  <c r="H21" i="11" s="1"/>
  <c r="H23" i="11" s="1"/>
  <c r="G19" i="11"/>
  <c r="G21" i="11" s="1"/>
  <c r="G23" i="11" s="1"/>
  <c r="F19" i="11"/>
  <c r="E19" i="11"/>
  <c r="E21" i="11" s="1"/>
  <c r="E23" i="11" s="1"/>
  <c r="D19" i="11"/>
  <c r="D21" i="11" s="1"/>
  <c r="D23" i="11" s="1"/>
  <c r="B2" i="9" l="1"/>
  <c r="B8" i="9" l="1"/>
  <c r="B7" i="9"/>
  <c r="B6" i="9"/>
  <c r="B5" i="9"/>
  <c r="B4" i="9"/>
  <c r="B8" i="8"/>
  <c r="B7" i="8"/>
  <c r="B6" i="8"/>
  <c r="B5" i="8"/>
  <c r="B4" i="8"/>
  <c r="B3" i="8"/>
  <c r="B8" i="7"/>
  <c r="B6" i="7" l="1"/>
  <c r="B7" i="7"/>
  <c r="B3" i="7"/>
  <c r="B9" i="8"/>
  <c r="B11" i="9" l="1"/>
</calcChain>
</file>

<file path=xl/sharedStrings.xml><?xml version="1.0" encoding="utf-8"?>
<sst xmlns="http://schemas.openxmlformats.org/spreadsheetml/2006/main" count="325" uniqueCount="220">
  <si>
    <t>SOLICITUD DE ANTECEDENTES -ABOGADO EXTERNO-</t>
  </si>
  <si>
    <t>RADICADO(23 DIGITOS)</t>
  </si>
  <si>
    <t>500014003006-2024-00948-00</t>
  </si>
  <si>
    <t>JUZGADO</t>
  </si>
  <si>
    <t>Juzgado Sexto (06) Civil Municipal de Vilavicencio</t>
  </si>
  <si>
    <t>DEMANDADO</t>
  </si>
  <si>
    <t xml:space="preserve">Laura Valentina Torrado Gómez
Natalya Salazar Rincón
Allianz Seguros S.A. </t>
  </si>
  <si>
    <t xml:space="preserve">DEMANDANTE </t>
  </si>
  <si>
    <t>Leopoldo Alonzo Cortez del Villar
Luhanna Isabella Fernandez Saez (Hija de crianza - 14/02/2015)
Maryini Kirimer Fernandez Rodriguez (Hija de crianza - 29/04/2001)
Mayra Lissett Rodriguez Uzcategui (Compañera Permanente - 21/08/1979)</t>
  </si>
  <si>
    <t>TIPO DE VINCULACION COMPAÑÍA</t>
  </si>
  <si>
    <t>DEMANDA DIRECTA</t>
  </si>
  <si>
    <t xml:space="preserve">TIPO DE PERJUCIO </t>
  </si>
  <si>
    <t xml:space="preserve">RCE LESIONES </t>
  </si>
  <si>
    <t>INTERVINIENTE -NOMBRE DE LESIONADO O MUERTO (S) DEL PROCESO</t>
  </si>
  <si>
    <t>Leopoldo Alonzo Cortez del Villar (Lesionado)</t>
  </si>
  <si>
    <t xml:space="preserve">NUMERO DE IDENTIFICACION </t>
  </si>
  <si>
    <t xml:space="preserve">DOMICILIO </t>
  </si>
  <si>
    <t>Calle 22 sur 19 A 38 Este Barrio Kirpas en la ciudad de Villavicencio</t>
  </si>
  <si>
    <t xml:space="preserve">TELEFONO </t>
  </si>
  <si>
    <t>CORREO ELECTRONICO</t>
  </si>
  <si>
    <t>cortezleopoldo42@gmail.com</t>
  </si>
  <si>
    <t xml:space="preserve">ESTADO CIVIL </t>
  </si>
  <si>
    <t>Unión libre</t>
  </si>
  <si>
    <t xml:space="preserve">FECHA DE NACIMIENTO </t>
  </si>
  <si>
    <t xml:space="preserve">EDAD AL MOMENTO DEL SINIESTRO </t>
  </si>
  <si>
    <t>30 años</t>
  </si>
  <si>
    <t xml:space="preserve">FECHA DE DEFUNCION </t>
  </si>
  <si>
    <t>N/A</t>
  </si>
  <si>
    <t xml:space="preserve">SITUCION LABORAL </t>
  </si>
  <si>
    <t>Pendiente acceder al mercado laboral -pedir a nino</t>
  </si>
  <si>
    <t xml:space="preserve">PROFESION </t>
  </si>
  <si>
    <t xml:space="preserve">Sin información. </t>
  </si>
  <si>
    <t xml:space="preserve">INGRESOS NETOS </t>
  </si>
  <si>
    <t>NUMERO DE LESIONADOS Y/O FALLECIDOS  SEGÚN IPAT</t>
  </si>
  <si>
    <t xml:space="preserve">CONDICION </t>
  </si>
  <si>
    <t>Peaton</t>
  </si>
  <si>
    <t>FECHA DE LOS HECHOS</t>
  </si>
  <si>
    <t>14 de abril de 2023</t>
  </si>
  <si>
    <t>FECHA DE SOLICITUD AUDIENCIA PREJUDICIAL</t>
  </si>
  <si>
    <t>22 de octubre de 2024</t>
  </si>
  <si>
    <t>FECHA DE AUDIENCIA PREJUDICIAL</t>
  </si>
  <si>
    <t>12 de noviembre de 2024</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</si>
  <si>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</si>
  <si>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1. El 14 de abril de 2023, en la Central de Abastos de Villavicencio, el señor Leopoldo Alonzo Cortez del Villar, en calidad de peatón, fue impactado por el vehículo Mitsubishi 2023, placas LGK783, conducido por Laura Valentina Torrado Gómez. El informe policial (IPAT) determinó que la causa del accidente fue "Distraerse: No estar pendiente de las acciones de los actores de la via" 
2. Como consecuencia del accidente, el afectado sufrió contusión lumbosacra y trastornos de los discos intervertebrales, lo que derivó en múltiples incapacidades médicas y, finalmente, la Junta Nacional de Calificación de Invalidez estableció una pérdida de capacidad laboral del 20,15%.
3. Se inició una investigación en la Fiscalía General de la Nación por lesiones personales culposas contra la conductora del vehículo, proceso que sigue en curso en la Fiscalía 30 Local de Villavicencio.</t>
  </si>
  <si>
    <t>ASEGURADO</t>
  </si>
  <si>
    <t>Sin información en la demanda</t>
  </si>
  <si>
    <t>NIT ASEGURADO</t>
  </si>
  <si>
    <t>PLACA VEHÍCULO ASEGURADO (SI APLICA)</t>
  </si>
  <si>
    <t>LGK-783</t>
  </si>
  <si>
    <t>NO. PÓLIZA VINCULADA</t>
  </si>
  <si>
    <t>FECHA DE ASIGNACIÓN</t>
  </si>
  <si>
    <t>11 de diciembre de 2024</t>
  </si>
  <si>
    <t>FECHA DE NOTIFICACIÓN</t>
  </si>
  <si>
    <t>05 de febrero de 2025</t>
  </si>
  <si>
    <t>FECHA DE CONTESTACION 
*RECOMENDACIÓN: FECHA MÁXIMA PARA CONTESTAR LA DEMANDA ACORDE A LO ESTIÚLADO EN LA NORMA.</t>
  </si>
  <si>
    <t>07 de marzo de 2024</t>
  </si>
  <si>
    <t>REMISION DE ANTECEDENTES - ABOGADO INTERNO-</t>
  </si>
  <si>
    <t>SINIESTRO - APLICATIVO</t>
  </si>
  <si>
    <t>125979651   214609</t>
  </si>
  <si>
    <t>Radicado(23 digitos)</t>
  </si>
  <si>
    <t>Juzgado</t>
  </si>
  <si>
    <t>Demandado</t>
  </si>
  <si>
    <t xml:space="preserve">Demandante </t>
  </si>
  <si>
    <t>Tipo de vinculacion compañía</t>
  </si>
  <si>
    <t>INTERVINIENTE</t>
  </si>
  <si>
    <t>PÓLIZA</t>
  </si>
  <si>
    <t>23056430/2658</t>
  </si>
  <si>
    <t>AMPARO A AFECTAR</t>
  </si>
  <si>
    <t>VALOR ASEGURADO</t>
  </si>
  <si>
    <t>DEDUCIBLE</t>
  </si>
  <si>
    <t>MODALIDAD</t>
  </si>
  <si>
    <t>OCURRENCIA</t>
  </si>
  <si>
    <t xml:space="preserve">VIGENCIA </t>
  </si>
  <si>
    <t>30/06/2022 hasta las 24:00 horas del
29/06/2023.</t>
  </si>
  <si>
    <t xml:space="preserve">SINIESTRO DENTRO DE LA VIGENCIA? </t>
  </si>
  <si>
    <t>SI</t>
  </si>
  <si>
    <t>CARTERA A DÍA</t>
  </si>
  <si>
    <t>COASEGURO</t>
  </si>
  <si>
    <t>PROPIO</t>
  </si>
  <si>
    <t xml:space="preserve">ASEGURADORAS  </t>
  </si>
  <si>
    <t xml:space="preserve">% DE PARTICIPACION </t>
  </si>
  <si>
    <t>ALLIANZ</t>
  </si>
  <si>
    <t>REASEGURO- SUPERA LOS $500M-</t>
  </si>
  <si>
    <t>NO</t>
  </si>
  <si>
    <t>LARGE GLOSSES</t>
  </si>
  <si>
    <t>MOTIVO DE LA DEMANDA</t>
  </si>
  <si>
    <t>Ofrecimiento muy bajo-reclamación Compañía</t>
  </si>
  <si>
    <t xml:space="preserve">OFRECIENTO AUTOS </t>
  </si>
  <si>
    <t>OFRECIENTO VALOR</t>
  </si>
  <si>
    <t>30,000,000</t>
  </si>
  <si>
    <t xml:space="preserve">RECOSTRUCCION ACCIDENTE </t>
  </si>
  <si>
    <t>EXCEPCIONES PROPUESTAS COMPAÑÍA</t>
  </si>
  <si>
    <t>• La cobertura otorgada por la póliza se circunscribe a los términos de su clausulado.</t>
  </si>
  <si>
    <t>X</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</si>
  <si>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</si>
  <si>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</si>
  <si>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</si>
  <si>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</si>
  <si>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</si>
  <si>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</si>
  <si>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</si>
  <si>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</si>
  <si>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</si>
  <si>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</si>
  <si>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</si>
  <si>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</si>
  <si>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</si>
  <si>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</si>
  <si>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</si>
  <si>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</si>
  <si>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</si>
  <si>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</si>
  <si>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</si>
  <si>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</si>
  <si>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</si>
  <si>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</si>
  <si>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</si>
  <si>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</si>
  <si>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</si>
  <si>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</si>
  <si>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</si>
  <si>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</si>
  <si>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</si>
  <si>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</si>
  <si>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</si>
  <si>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</si>
  <si>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</si>
  <si>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</si>
  <si>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</si>
  <si>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</si>
  <si>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</si>
  <si>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</si>
  <si>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</si>
  <si>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</si>
  <si>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PRIORIDAD DEL FONDO</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</si>
  <si>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</si>
  <si>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</si>
  <si>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</si>
  <si>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</si>
  <si>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</si>
  <si>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</si>
  <si>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</si>
  <si>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</si>
  <si>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</si>
  <si>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</si>
  <si>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</si>
  <si>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</si>
  <si>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</si>
  <si>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</si>
  <si>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</si>
  <si>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</si>
  <si>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</si>
  <si>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</si>
  <si>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</si>
  <si>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</si>
  <si>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</si>
  <si>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</si>
  <si>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</si>
  <si>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</si>
  <si>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</si>
  <si>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</si>
  <si>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</si>
  <si>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</si>
  <si>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</si>
  <si>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</si>
  <si>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</si>
  <si>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</si>
  <si>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</si>
  <si>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</si>
  <si>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</si>
  <si>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</si>
  <si>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</si>
  <si>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CONCEPTO DE CONCILIACIÓN 330 </t>
  </si>
  <si>
    <t xml:space="preserve">SUMA SOLICITADA </t>
  </si>
  <si>
    <t>COMENTARIOS ABOGADO EXTERNO</t>
  </si>
  <si>
    <t>AUTORIZACIÓN COMPAÑÍA SUMA</t>
  </si>
  <si>
    <t xml:space="preserve">AUTORIZACIÓN COMPAÑÍA COMENTARIOS </t>
  </si>
  <si>
    <t>CAMBIO CONTINGENCIA PJ</t>
  </si>
  <si>
    <t xml:space="preserve">CONTINGENCIA ACTUAL </t>
  </si>
  <si>
    <t xml:space="preserve">CAMBIO DE CONTINGENCIA </t>
  </si>
  <si>
    <t xml:space="preserve">COMENTARIOS CAMBIO DE CONTINGENCIA </t>
  </si>
  <si>
    <t xml:space="preserve">ACTUALIZACION DE CONTINGENCIA  </t>
  </si>
  <si>
    <t>REMOTO</t>
  </si>
  <si>
    <t>CLASE DE REASEGURO</t>
  </si>
  <si>
    <t xml:space="preserve">Situcion Laboral </t>
  </si>
  <si>
    <t>Acompañante motorista</t>
  </si>
  <si>
    <t>LLAMADA EN GARANTIA</t>
  </si>
  <si>
    <t xml:space="preserve">SI </t>
  </si>
  <si>
    <t>CEDIDO</t>
  </si>
  <si>
    <t>FACULTATIVO</t>
  </si>
  <si>
    <t xml:space="preserve">Objetado por la Compañía </t>
  </si>
  <si>
    <t xml:space="preserve">Ocupado-trabajador cuenta ajena </t>
  </si>
  <si>
    <t xml:space="preserve">Ciclista </t>
  </si>
  <si>
    <t>RCE HOMICIDIO</t>
  </si>
  <si>
    <t>CLAIMS MADE</t>
  </si>
  <si>
    <t>ACEPTADO</t>
  </si>
  <si>
    <t>AUTOMATICO</t>
  </si>
  <si>
    <t>Pretensiones elevadas- reclamación Compañía</t>
  </si>
  <si>
    <t>Ocupado - Autonomo</t>
  </si>
  <si>
    <t>Cliclista vehículo</t>
  </si>
  <si>
    <t>RCE HOMICIDIO-LESION</t>
  </si>
  <si>
    <t>SUNSET</t>
  </si>
  <si>
    <t xml:space="preserve">Tareas del hogar </t>
  </si>
  <si>
    <t xml:space="preserve">Motociclista </t>
  </si>
  <si>
    <t>RCE + DAÑOS MATERIALES</t>
  </si>
  <si>
    <t>DESCUBREMIENTO</t>
  </si>
  <si>
    <t xml:space="preserve">Nuevos reclamantes </t>
  </si>
  <si>
    <t>Ocupante vehículo</t>
  </si>
  <si>
    <t>RCC HOMICIDIO</t>
  </si>
  <si>
    <t>Respuesta extemporanea</t>
  </si>
  <si>
    <t>Pasajero servicio publico</t>
  </si>
  <si>
    <t>RCC LESIONES</t>
  </si>
  <si>
    <t xml:space="preserve">Sin reclamación previa </t>
  </si>
  <si>
    <t>RCC HOMICIDIO-LESION</t>
  </si>
  <si>
    <t xml:space="preserve">Vida/RC medica- aviso de siniestro sin tramite </t>
  </si>
  <si>
    <t>PERDIDA PARCIAL DAÑOS</t>
  </si>
  <si>
    <t>PÉRDIDA PARCIAL HURTO</t>
  </si>
  <si>
    <t>PÉRDIDA TOTAL DAÑOS</t>
  </si>
  <si>
    <t>SUSTRACCIÓN TOTAL</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</si>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</sst>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 #,##0_-;\-&quot;$&quot;\ * #,##0_-;_-&quot;$&quot;\ * &quot;-&quot;_-;_-@_-"/>
    <numFmt numFmtId="165" formatCode="_-&quot;$&quot;\ * #,##0.00_-;\-&quot;$&quot;\ * #,##0.00_-;_-&quot;$&quot;\ * &quot;-&quot;??_-;_-@_-"/>
    <numFmt numFmtId="166" formatCode="&quot;$&quot;\ #,##0"/>
  </numFmts>
  <fonts count="14">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sz val="20"/>
      <color theme="0"/>
      <name val="Calibri"/>
      <family val="2"/>
      <scheme val="minor"/>
    </font>
    <font>
      <sz val="10"/>
      <name val="Calibri"/>
      <family val="2"/>
      <scheme val="minor"/>
    </font>
    <font>
      <b/>
      <sz val="10"/>
      <color theme="0"/>
      <name val="Century Gothic"/>
      <family val="2"/>
    </font>
    <font>
      <sz val="10"/>
      <color theme="1"/>
      <name val="Century Gothic"/>
      <family val="2"/>
    </font>
    <font>
      <b/>
      <sz val="10"/>
      <color theme="1"/>
      <name val="Century Gothic"/>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165" fontId="1" fillId="0" borderId="0" applyFont="0" applyFill="0" applyBorder="0" applyAlignment="0" applyProtection="0"/>
  </cellStyleXfs>
  <cellXfs count="128">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164"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164"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164"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164" fontId="4" fillId="7" borderId="1" xfId="1" applyFont="1" applyFill="1" applyBorder="1" applyAlignment="1" applyProtection="1">
      <alignment horizontal="center" vertical="top"/>
      <protection locked="0"/>
    </xf>
    <xf numFmtId="0" fontId="2" fillId="0" borderId="2" xfId="0" applyFont="1" applyBorder="1" applyAlignment="1">
      <alignment horizontal="justify" vertical="top"/>
    </xf>
    <xf numFmtId="0" fontId="0" fillId="0" borderId="0" xfId="0" applyProtection="1">
      <protection locked="0"/>
    </xf>
    <xf numFmtId="9" fontId="0" fillId="0" borderId="0" xfId="2" applyFont="1" applyProtection="1">
      <protection locked="0"/>
    </xf>
    <xf numFmtId="9" fontId="0" fillId="0" borderId="0" xfId="0" applyNumberFormat="1" applyProtection="1">
      <protection locked="0"/>
    </xf>
    <xf numFmtId="164" fontId="0" fillId="0" borderId="0" xfId="0" applyNumberFormat="1" applyProtection="1">
      <protection locked="0"/>
    </xf>
    <xf numFmtId="9" fontId="0" fillId="0" borderId="0" xfId="1" applyNumberFormat="1" applyFont="1" applyProtection="1">
      <protection locked="0"/>
    </xf>
    <xf numFmtId="0" fontId="2" fillId="4" borderId="4" xfId="0" applyFont="1" applyFill="1" applyBorder="1" applyAlignment="1" applyProtection="1">
      <alignment horizontal="justify" vertical="top" wrapText="1"/>
      <protection locked="0"/>
    </xf>
    <xf numFmtId="0" fontId="5" fillId="2" borderId="8" xfId="0" applyFont="1" applyFill="1" applyBorder="1" applyAlignment="1" applyProtection="1">
      <alignment horizontal="justify" vertical="top"/>
      <protection locked="0"/>
    </xf>
    <xf numFmtId="0" fontId="11" fillId="8" borderId="9" xfId="0" applyFont="1" applyFill="1" applyBorder="1" applyAlignment="1" applyProtection="1">
      <alignment horizontal="center" vertical="center" wrapText="1"/>
      <protection locked="0"/>
    </xf>
    <xf numFmtId="0" fontId="11" fillId="8" borderId="10" xfId="0" applyFont="1" applyFill="1" applyBorder="1" applyAlignment="1" applyProtection="1">
      <alignment horizontal="center" vertical="center" wrapText="1"/>
      <protection locked="0"/>
    </xf>
    <xf numFmtId="0" fontId="12" fillId="0" borderId="1" xfId="0" applyFont="1" applyBorder="1" applyAlignment="1" applyProtection="1">
      <alignment horizontal="left" vertical="center" wrapText="1"/>
      <protection locked="0"/>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horizontal="left" vertical="center"/>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14" fontId="0" fillId="7" borderId="1" xfId="0" applyNumberFormat="1" applyFill="1" applyBorder="1" applyAlignment="1">
      <alignment horizontal="justify" vertical="top" wrapText="1"/>
    </xf>
    <xf numFmtId="0" fontId="0" fillId="0" borderId="1" xfId="0" applyBorder="1" applyAlignment="1">
      <alignment horizontal="justify" vertical="top" wrapText="1"/>
    </xf>
    <xf numFmtId="0" fontId="7" fillId="0" borderId="1" xfId="3"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9"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3" fontId="0" fillId="0" borderId="1" xfId="0" applyNumberFormat="1" applyBorder="1" applyAlignment="1">
      <alignment horizontal="justify" vertical="top"/>
    </xf>
    <xf numFmtId="0" fontId="9" fillId="2" borderId="4" xfId="0" applyFont="1" applyFill="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164" fontId="0" fillId="0" borderId="2" xfId="1" applyFont="1" applyBorder="1" applyAlignment="1">
      <alignment horizontal="center" vertical="top"/>
    </xf>
    <xf numFmtId="164"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9" fillId="2" borderId="15" xfId="0" applyFont="1" applyFill="1" applyBorder="1" applyAlignment="1" applyProtection="1">
      <alignment horizontal="center" vertical="top"/>
      <protection locked="0"/>
    </xf>
    <xf numFmtId="0" fontId="10" fillId="7" borderId="4" xfId="0" applyFont="1" applyFill="1" applyBorder="1" applyAlignment="1" applyProtection="1">
      <alignment horizontal="center" vertical="top"/>
      <protection locked="0"/>
    </xf>
    <xf numFmtId="164" fontId="0" fillId="5" borderId="2" xfId="1" applyFont="1" applyFill="1" applyBorder="1" applyAlignment="1" applyProtection="1">
      <alignment horizontal="justify" vertical="top"/>
    </xf>
    <xf numFmtId="164" fontId="0" fillId="5" borderId="3" xfId="1" applyFont="1" applyFill="1" applyBorder="1" applyAlignment="1" applyProtection="1">
      <alignment horizontal="justify" vertical="top"/>
    </xf>
    <xf numFmtId="0" fontId="9" fillId="2" borderId="4" xfId="0" applyFont="1" applyFill="1" applyBorder="1" applyAlignment="1" applyProtection="1">
      <alignment horizontal="center"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164" fontId="0" fillId="5" borderId="1" xfId="1" applyFont="1" applyFill="1" applyBorder="1" applyAlignment="1">
      <alignment horizontal="justify" vertical="top"/>
    </xf>
    <xf numFmtId="164" fontId="0" fillId="0" borderId="1" xfId="0" applyNumberFormat="1" applyBorder="1" applyAlignment="1">
      <alignment horizontal="justify" vertical="top"/>
    </xf>
    <xf numFmtId="0" fontId="0" fillId="5" borderId="1" xfId="0" applyFill="1" applyBorder="1" applyAlignment="1">
      <alignment horizontal="justify" vertical="top"/>
    </xf>
    <xf numFmtId="165" fontId="0" fillId="5" borderId="1" xfId="4" applyFont="1" applyFill="1" applyBorder="1" applyAlignment="1">
      <alignment horizontal="center"/>
    </xf>
    <xf numFmtId="166" fontId="0" fillId="0" borderId="1" xfId="0" applyNumberFormat="1" applyBorder="1" applyAlignment="1">
      <alignment horizontal="justify" vertical="top"/>
    </xf>
    <xf numFmtId="0" fontId="2" fillId="0" borderId="4" xfId="0" applyFont="1" applyBorder="1" applyAlignment="1">
      <alignment horizontal="center" vertical="top"/>
    </xf>
    <xf numFmtId="0" fontId="2" fillId="0" borderId="6" xfId="0" applyFont="1" applyBorder="1" applyAlignment="1">
      <alignment horizontal="center" vertical="top"/>
    </xf>
    <xf numFmtId="0" fontId="3" fillId="2" borderId="4" xfId="0" applyFont="1" applyFill="1" applyBorder="1" applyAlignment="1">
      <alignment horizontal="center" vertical="top"/>
    </xf>
    <xf numFmtId="164" fontId="0" fillId="5" borderId="4" xfId="1" applyFont="1" applyFill="1" applyBorder="1" applyAlignment="1" applyProtection="1">
      <alignment horizontal="center" vertical="top"/>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cellXfs>
  <cellStyles count="5">
    <cellStyle name="Hipervínculo" xfId="3" builtinId="8"/>
    <cellStyle name="Moneda" xfId="4"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ortezleopoldo42@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5" zoomScale="85" zoomScaleNormal="85" workbookViewId="0">
      <selection activeCell="B25" sqref="B25:C27"/>
    </sheetView>
  </sheetViews>
  <sheetFormatPr defaultColWidth="0" defaultRowHeight="15"/>
  <cols>
    <col min="1" max="1" width="69.140625" style="8" customWidth="1"/>
    <col min="2" max="2" width="55.140625" style="8" customWidth="1"/>
    <col min="3" max="3" width="108.85546875" style="8" customWidth="1"/>
    <col min="4" max="16384" width="11.42578125" style="2" hidden="1"/>
  </cols>
  <sheetData>
    <row r="1" spans="1:3" ht="26.25">
      <c r="A1" s="63" t="s">
        <v>0</v>
      </c>
      <c r="B1" s="63"/>
      <c r="C1" s="63"/>
    </row>
    <row r="2" spans="1:3">
      <c r="A2" s="5" t="s">
        <v>1</v>
      </c>
      <c r="B2" s="66" t="s">
        <v>2</v>
      </c>
      <c r="C2" s="67"/>
    </row>
    <row r="3" spans="1:3">
      <c r="A3" s="5" t="s">
        <v>3</v>
      </c>
      <c r="B3" s="64" t="s">
        <v>4</v>
      </c>
      <c r="C3" s="65"/>
    </row>
    <row r="4" spans="1:3">
      <c r="A4" s="5" t="s">
        <v>5</v>
      </c>
      <c r="B4" s="68" t="s">
        <v>6</v>
      </c>
      <c r="C4" s="65"/>
    </row>
    <row r="5" spans="1:3" ht="31.5" customHeight="1">
      <c r="A5" s="5" t="s">
        <v>7</v>
      </c>
      <c r="B5" s="68" t="s">
        <v>8</v>
      </c>
      <c r="C5" s="65"/>
    </row>
    <row r="6" spans="1:3">
      <c r="A6" s="5" t="s">
        <v>9</v>
      </c>
      <c r="B6" s="59" t="s">
        <v>10</v>
      </c>
      <c r="C6" s="59"/>
    </row>
    <row r="7" spans="1:3">
      <c r="A7" s="25" t="s">
        <v>11</v>
      </c>
      <c r="B7" s="64" t="s">
        <v>12</v>
      </c>
      <c r="C7" s="65"/>
    </row>
    <row r="8" spans="1:3" ht="23.1" customHeight="1">
      <c r="A8" s="26" t="s">
        <v>13</v>
      </c>
      <c r="B8" s="59" t="s">
        <v>14</v>
      </c>
      <c r="C8" s="59"/>
    </row>
    <row r="9" spans="1:3">
      <c r="A9" s="26" t="s">
        <v>15</v>
      </c>
      <c r="B9" s="70">
        <v>4743374</v>
      </c>
      <c r="C9" s="59"/>
    </row>
    <row r="10" spans="1:3">
      <c r="A10" s="26" t="s">
        <v>16</v>
      </c>
      <c r="B10" s="57" t="s">
        <v>17</v>
      </c>
      <c r="C10" s="57"/>
    </row>
    <row r="11" spans="1:3" ht="30" customHeight="1">
      <c r="A11" s="27" t="s">
        <v>18</v>
      </c>
      <c r="B11" s="57">
        <v>3142796598</v>
      </c>
      <c r="C11" s="57"/>
    </row>
    <row r="12" spans="1:3" ht="30" customHeight="1">
      <c r="A12" s="5" t="s">
        <v>19</v>
      </c>
      <c r="B12" s="58" t="s">
        <v>20</v>
      </c>
      <c r="C12" s="57"/>
    </row>
    <row r="13" spans="1:3">
      <c r="A13" s="5" t="s">
        <v>21</v>
      </c>
      <c r="B13" s="59" t="s">
        <v>22</v>
      </c>
      <c r="C13" s="59"/>
    </row>
    <row r="14" spans="1:3">
      <c r="A14" s="5" t="s">
        <v>23</v>
      </c>
      <c r="B14" s="60">
        <v>33750</v>
      </c>
      <c r="C14" s="59"/>
    </row>
    <row r="15" spans="1:3">
      <c r="A15" s="5" t="s">
        <v>24</v>
      </c>
      <c r="B15" s="59" t="s">
        <v>25</v>
      </c>
      <c r="C15" s="59"/>
    </row>
    <row r="16" spans="1:3">
      <c r="A16" s="5" t="s">
        <v>26</v>
      </c>
      <c r="B16" s="59" t="s">
        <v>27</v>
      </c>
      <c r="C16" s="59"/>
    </row>
    <row r="17" spans="1:3" ht="15" customHeight="1">
      <c r="A17" s="5" t="s">
        <v>28</v>
      </c>
      <c r="B17" s="57" t="s">
        <v>29</v>
      </c>
      <c r="C17" s="57"/>
    </row>
    <row r="18" spans="1:3">
      <c r="A18" s="5" t="s">
        <v>30</v>
      </c>
      <c r="B18" s="57" t="s">
        <v>31</v>
      </c>
      <c r="C18" s="57"/>
    </row>
    <row r="19" spans="1:3" ht="18.75" customHeight="1">
      <c r="A19" s="5" t="s">
        <v>32</v>
      </c>
      <c r="B19" s="57" t="s">
        <v>31</v>
      </c>
      <c r="C19" s="57"/>
    </row>
    <row r="20" spans="1:3">
      <c r="A20" s="5" t="s">
        <v>33</v>
      </c>
      <c r="B20" s="59">
        <v>1</v>
      </c>
      <c r="C20" s="59"/>
    </row>
    <row r="21" spans="1:3" ht="17.25" customHeight="1">
      <c r="A21" s="5" t="s">
        <v>34</v>
      </c>
      <c r="B21" s="57" t="s">
        <v>35</v>
      </c>
      <c r="C21" s="57"/>
    </row>
    <row r="22" spans="1:3">
      <c r="A22" s="26" t="s">
        <v>36</v>
      </c>
      <c r="B22" s="56" t="s">
        <v>37</v>
      </c>
      <c r="C22" s="53"/>
    </row>
    <row r="23" spans="1:3">
      <c r="A23" s="26" t="s">
        <v>38</v>
      </c>
      <c r="B23" s="55" t="s">
        <v>39</v>
      </c>
      <c r="C23" s="53"/>
    </row>
    <row r="24" spans="1:3">
      <c r="A24" s="26" t="s">
        <v>40</v>
      </c>
      <c r="B24" s="55" t="s">
        <v>41</v>
      </c>
      <c r="C24" s="53"/>
    </row>
    <row r="25" spans="1:3">
      <c r="A25" s="69" t="s">
        <v>42</v>
      </c>
      <c r="B25" s="53" t="s">
        <v>43</v>
      </c>
      <c r="C25" s="54"/>
    </row>
    <row r="26" spans="1:3">
      <c r="A26" s="69"/>
      <c r="B26" s="54"/>
      <c r="C26" s="54"/>
    </row>
    <row r="27" spans="1:3" ht="100.5" customHeight="1">
      <c r="A27" s="69"/>
      <c r="B27" s="54"/>
      <c r="C27" s="54"/>
    </row>
    <row r="28" spans="1:3">
      <c r="A28" s="26" t="s">
        <v>44</v>
      </c>
      <c r="B28" s="54" t="s">
        <v>45</v>
      </c>
      <c r="C28" s="54"/>
    </row>
    <row r="29" spans="1:3">
      <c r="A29" s="26" t="s">
        <v>46</v>
      </c>
      <c r="B29" s="54" t="s">
        <v>45</v>
      </c>
      <c r="C29" s="54"/>
    </row>
    <row r="30" spans="1:3">
      <c r="A30" s="26" t="s">
        <v>47</v>
      </c>
      <c r="B30" s="54" t="s">
        <v>48</v>
      </c>
      <c r="C30" s="54"/>
    </row>
    <row r="31" spans="1:3">
      <c r="A31" s="26" t="s">
        <v>49</v>
      </c>
      <c r="B31" s="54" t="s">
        <v>45</v>
      </c>
      <c r="C31" s="54"/>
    </row>
    <row r="32" spans="1:3">
      <c r="A32" s="26" t="s">
        <v>50</v>
      </c>
      <c r="B32" s="61" t="s">
        <v>51</v>
      </c>
      <c r="C32" s="62"/>
    </row>
    <row r="33" spans="1:3">
      <c r="A33" s="5" t="s">
        <v>52</v>
      </c>
      <c r="B33" s="60" t="s">
        <v>53</v>
      </c>
      <c r="C33" s="60"/>
    </row>
    <row r="34" spans="1:3" ht="45">
      <c r="A34" s="5" t="s">
        <v>54</v>
      </c>
      <c r="B34" s="60" t="s">
        <v>55</v>
      </c>
      <c r="C34" s="59"/>
    </row>
    <row r="37" spans="1:3" ht="15" customHeight="1"/>
    <row r="38" spans="1:3" ht="15" customHeight="1"/>
    <row r="45" spans="1:3" ht="15" customHeight="1"/>
    <row r="50" spans="6:6" ht="18" customHeight="1"/>
    <row r="53" spans="6:6">
      <c r="F53" s="4"/>
    </row>
    <row r="54" spans="6:6">
      <c r="F54" s="4"/>
    </row>
    <row r="55" spans="6:6">
      <c r="F55" s="4"/>
    </row>
    <row r="66" ht="36" customHeight="1"/>
    <row r="78" ht="33.75" customHeight="1"/>
    <row r="79" ht="33.75" customHeight="1"/>
    <row r="80" ht="33.75" customHeight="1"/>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hyperlinks>
    <hyperlink ref="B12" r:id="rId1" xr:uid="{36BE80B7-AF52-42F9-BDE1-1EB1FDEFE1D8}"/>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abSelected="1" zoomScaleNormal="100" workbookViewId="0">
      <selection activeCell="C32" sqref="C32"/>
    </sheetView>
  </sheetViews>
  <sheetFormatPr defaultColWidth="0" defaultRowHeight="15"/>
  <cols>
    <col min="1" max="1" width="49.85546875" customWidth="1"/>
    <col min="2" max="2" width="31.42578125" customWidth="1"/>
    <col min="3" max="3" width="90.140625" customWidth="1"/>
    <col min="4" max="16384" width="11.42578125" hidden="1"/>
  </cols>
  <sheetData>
    <row r="1" spans="1:3" ht="26.25">
      <c r="A1" s="71" t="s">
        <v>56</v>
      </c>
      <c r="B1" s="71"/>
      <c r="C1" s="71"/>
    </row>
    <row r="2" spans="1:3" ht="15.75" customHeight="1">
      <c r="A2" s="20" t="s">
        <v>57</v>
      </c>
      <c r="B2" s="72" t="s">
        <v>58</v>
      </c>
      <c r="C2" s="73"/>
    </row>
    <row r="3" spans="1:3" s="2" customFormat="1">
      <c r="A3" s="5" t="s">
        <v>59</v>
      </c>
      <c r="B3" s="59" t="str">
        <f>'AUTOS  NOTA 322'!B2:C2</f>
        <v>500014003006-2024-00948-00</v>
      </c>
      <c r="C3" s="59"/>
    </row>
    <row r="4" spans="1:3" s="2" customFormat="1">
      <c r="A4" s="5" t="s">
        <v>60</v>
      </c>
      <c r="B4" s="59" t="str">
        <f>'AUTOS  NOTA 322'!B3:C3</f>
        <v>Juzgado Sexto (06) Civil Municipal de Vilavicencio</v>
      </c>
      <c r="C4" s="59"/>
    </row>
    <row r="5" spans="1:3" s="2" customFormat="1">
      <c r="A5" s="5" t="s">
        <v>61</v>
      </c>
      <c r="B5" s="59" t="str">
        <f>'AUTOS  NOTA 322'!B4:C4</f>
        <v xml:space="preserve">Laura Valentina Torrado Gómez
Natalya Salazar Rincón
Allianz Seguros S.A. </v>
      </c>
      <c r="C5" s="59"/>
    </row>
    <row r="6" spans="1:3" s="2" customFormat="1">
      <c r="A6" s="5" t="s">
        <v>62</v>
      </c>
      <c r="B6" s="59" t="str">
        <f>'AUTOS  NOTA 322'!B5:C5</f>
        <v>Leopoldo Alonzo Cortez del Villar
Luhanna Isabella Fernandez Saez (Hija de crianza - 14/02/2015)
Maryini Kirimer Fernandez Rodriguez (Hija de crianza - 29/04/2001)
Mayra Lissett Rodriguez Uzcategui (Compañera Permanente - 21/08/1979)</v>
      </c>
      <c r="C6" s="59"/>
    </row>
    <row r="7" spans="1:3" s="2" customFormat="1">
      <c r="A7" s="5" t="s">
        <v>63</v>
      </c>
      <c r="B7" s="59" t="str">
        <f>'AUTOS  NOTA 322'!B6:C6</f>
        <v>DEMANDA DIRECTA</v>
      </c>
      <c r="C7" s="59"/>
    </row>
    <row r="8" spans="1:3" s="2" customFormat="1">
      <c r="A8" s="29" t="s">
        <v>64</v>
      </c>
      <c r="B8" s="59" t="str">
        <f>'AUTOS  NOTA 322'!B7:C8</f>
        <v>Leopoldo Alonzo Cortez del Villar (Lesionado)</v>
      </c>
      <c r="C8" s="59"/>
    </row>
    <row r="9" spans="1:3">
      <c r="A9" s="20" t="s">
        <v>65</v>
      </c>
      <c r="B9" s="59" t="s">
        <v>66</v>
      </c>
      <c r="C9" s="59"/>
    </row>
    <row r="10" spans="1:3">
      <c r="A10" s="20" t="s">
        <v>67</v>
      </c>
      <c r="B10" s="59" t="s">
        <v>12</v>
      </c>
      <c r="C10" s="59"/>
    </row>
    <row r="11" spans="1:3">
      <c r="A11" s="20" t="s">
        <v>68</v>
      </c>
      <c r="B11" s="86">
        <v>4000000000</v>
      </c>
      <c r="C11" s="87"/>
    </row>
    <row r="12" spans="1:3">
      <c r="A12" s="20" t="s">
        <v>69</v>
      </c>
      <c r="B12" s="86">
        <v>0</v>
      </c>
      <c r="C12" s="87"/>
    </row>
    <row r="13" spans="1:3">
      <c r="A13" s="20" t="s">
        <v>70</v>
      </c>
      <c r="B13" s="64" t="s">
        <v>71</v>
      </c>
      <c r="C13" s="65"/>
    </row>
    <row r="14" spans="1:3">
      <c r="A14" s="20" t="s">
        <v>72</v>
      </c>
      <c r="B14" s="57" t="s">
        <v>73</v>
      </c>
      <c r="C14" s="59"/>
    </row>
    <row r="15" spans="1:3">
      <c r="A15" s="20" t="s">
        <v>74</v>
      </c>
      <c r="B15" s="59" t="s">
        <v>75</v>
      </c>
      <c r="C15" s="59"/>
    </row>
    <row r="16" spans="1:3">
      <c r="A16" s="20" t="s">
        <v>76</v>
      </c>
      <c r="B16" s="59" t="s">
        <v>75</v>
      </c>
      <c r="C16" s="59"/>
    </row>
    <row r="17" spans="1:3">
      <c r="A17" s="88" t="s">
        <v>77</v>
      </c>
      <c r="B17" s="59" t="s">
        <v>78</v>
      </c>
      <c r="C17" s="59"/>
    </row>
    <row r="18" spans="1:3">
      <c r="A18" s="89"/>
      <c r="B18" s="10" t="s">
        <v>79</v>
      </c>
      <c r="C18" s="10" t="s">
        <v>80</v>
      </c>
    </row>
    <row r="19" spans="1:3">
      <c r="A19" s="89"/>
      <c r="B19" s="6" t="s">
        <v>81</v>
      </c>
      <c r="C19" s="6"/>
    </row>
    <row r="20" spans="1:3">
      <c r="A20" s="89"/>
      <c r="B20" s="6"/>
      <c r="C20" s="6"/>
    </row>
    <row r="21" spans="1:3">
      <c r="A21" s="90"/>
      <c r="B21" s="6"/>
      <c r="C21" s="6"/>
    </row>
    <row r="22" spans="1:3">
      <c r="A22" s="20" t="s">
        <v>82</v>
      </c>
      <c r="B22" s="59" t="s">
        <v>83</v>
      </c>
      <c r="C22" s="59"/>
    </row>
    <row r="23" spans="1:3">
      <c r="A23" s="20" t="s">
        <v>84</v>
      </c>
      <c r="B23" s="91" t="s">
        <v>83</v>
      </c>
      <c r="C23" s="92"/>
    </row>
    <row r="24" spans="1:3">
      <c r="A24" s="20" t="s">
        <v>85</v>
      </c>
      <c r="B24" s="59" t="s">
        <v>86</v>
      </c>
      <c r="C24" s="59"/>
    </row>
    <row r="25" spans="1:3">
      <c r="A25" s="20" t="s">
        <v>87</v>
      </c>
      <c r="B25" s="59" t="s">
        <v>75</v>
      </c>
      <c r="C25" s="59"/>
    </row>
    <row r="26" spans="1:3">
      <c r="A26" s="20" t="s">
        <v>88</v>
      </c>
      <c r="B26" s="59" t="s">
        <v>89</v>
      </c>
      <c r="C26" s="59"/>
    </row>
    <row r="27" spans="1:3">
      <c r="A27" s="19" t="s">
        <v>90</v>
      </c>
      <c r="B27" s="59"/>
      <c r="C27" s="59"/>
    </row>
    <row r="28" spans="1:3">
      <c r="A28" s="74" t="s">
        <v>91</v>
      </c>
      <c r="B28" s="74"/>
      <c r="C28" s="74"/>
    </row>
    <row r="29" spans="1:3">
      <c r="A29" s="84" t="s">
        <v>92</v>
      </c>
      <c r="B29" s="85"/>
      <c r="C29" s="11" t="s">
        <v>93</v>
      </c>
    </row>
    <row r="30" spans="1:3">
      <c r="A30" s="84" t="s">
        <v>94</v>
      </c>
      <c r="B30" s="85"/>
      <c r="C30" s="11" t="s">
        <v>93</v>
      </c>
    </row>
    <row r="31" spans="1:3">
      <c r="A31" s="84" t="s">
        <v>95</v>
      </c>
      <c r="B31" s="85"/>
      <c r="C31" s="12" t="s">
        <v>93</v>
      </c>
    </row>
    <row r="32" spans="1:3">
      <c r="A32" s="84" t="s">
        <v>96</v>
      </c>
      <c r="B32" s="85"/>
      <c r="C32" s="11"/>
    </row>
    <row r="33" spans="1:3">
      <c r="A33" s="84" t="s">
        <v>97</v>
      </c>
      <c r="B33" s="85"/>
      <c r="C33" s="11"/>
    </row>
    <row r="34" spans="1:3">
      <c r="A34" s="84" t="s">
        <v>98</v>
      </c>
      <c r="B34" s="85"/>
      <c r="C34" s="13"/>
    </row>
    <row r="35" spans="1:3">
      <c r="A35" s="75" t="s">
        <v>99</v>
      </c>
      <c r="B35" s="76"/>
      <c r="C35" s="14"/>
    </row>
    <row r="36" spans="1:3">
      <c r="A36" s="75" t="s">
        <v>100</v>
      </c>
      <c r="B36" s="76"/>
      <c r="C36" s="15"/>
    </row>
    <row r="37" spans="1:3">
      <c r="A37" s="77" t="s">
        <v>101</v>
      </c>
      <c r="B37" s="78"/>
      <c r="C37" s="15"/>
    </row>
    <row r="38" spans="1:3">
      <c r="A38" s="79"/>
      <c r="B38" s="80"/>
      <c r="C38" s="15"/>
    </row>
    <row r="39" spans="1:3">
      <c r="A39" s="81"/>
      <c r="B39" s="82"/>
      <c r="C39" s="15"/>
    </row>
    <row r="40" spans="1:3">
      <c r="A40" s="83" t="s">
        <v>102</v>
      </c>
      <c r="B40" s="83"/>
      <c r="C40" s="83"/>
    </row>
    <row r="41" spans="1:3">
      <c r="A41" s="17" t="s">
        <v>103</v>
      </c>
      <c r="B41" s="18"/>
      <c r="C41" s="15"/>
    </row>
    <row r="42" spans="1:3">
      <c r="A42" s="75" t="s">
        <v>104</v>
      </c>
      <c r="B42" s="76"/>
      <c r="C42" s="15"/>
    </row>
    <row r="43" spans="1:3">
      <c r="A43" s="75" t="s">
        <v>105</v>
      </c>
      <c r="B43" s="76"/>
      <c r="C43" s="15"/>
    </row>
    <row r="44" spans="1:3">
      <c r="A44" s="17" t="s">
        <v>106</v>
      </c>
      <c r="B44" s="18"/>
      <c r="C44" s="15"/>
    </row>
    <row r="45" spans="1:3">
      <c r="A45" s="17" t="s">
        <v>107</v>
      </c>
      <c r="B45" s="18"/>
      <c r="C45" s="15"/>
    </row>
    <row r="46" spans="1:3">
      <c r="A46" s="75" t="s">
        <v>108</v>
      </c>
      <c r="B46" s="76"/>
      <c r="C46" s="15"/>
    </row>
    <row r="47" spans="1:3">
      <c r="A47" s="17" t="s">
        <v>109</v>
      </c>
      <c r="B47" s="16"/>
      <c r="C47" s="15"/>
    </row>
    <row r="48" spans="1:3">
      <c r="A48" s="75" t="s">
        <v>110</v>
      </c>
      <c r="B48" s="76"/>
      <c r="C48" s="15"/>
    </row>
    <row r="49" spans="1:3">
      <c r="A49" s="75" t="s">
        <v>111</v>
      </c>
      <c r="B49" s="76"/>
      <c r="C49" s="15"/>
    </row>
    <row r="50" spans="1:3">
      <c r="A50" s="75" t="s">
        <v>101</v>
      </c>
      <c r="B50" s="76"/>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57"/>
  <sheetViews>
    <sheetView topLeftCell="B1" zoomScale="90" zoomScaleNormal="90" workbookViewId="0">
      <selection activeCell="B10" sqref="B10:C10"/>
    </sheetView>
  </sheetViews>
  <sheetFormatPr defaultColWidth="0" defaultRowHeight="15"/>
  <cols>
    <col min="1" max="1" width="70" style="41" customWidth="1"/>
    <col min="2" max="2" width="35.42578125" style="41" customWidth="1"/>
    <col min="3" max="3" width="164" style="41" customWidth="1"/>
    <col min="4" max="8" width="11.42578125" style="41" hidden="1" customWidth="1"/>
    <col min="9" max="9" width="12" style="41" hidden="1" customWidth="1"/>
    <col min="10" max="16384" width="11.42578125" style="41" hidden="1"/>
  </cols>
  <sheetData>
    <row r="1" spans="1:9" ht="26.25">
      <c r="A1" s="97" t="s">
        <v>112</v>
      </c>
      <c r="B1" s="97"/>
      <c r="C1" s="97"/>
    </row>
    <row r="2" spans="1:9" ht="15" customHeight="1">
      <c r="A2" s="33" t="s">
        <v>57</v>
      </c>
      <c r="B2" s="98" t="str">
        <f>'AUTOS NOTA 321'!B2:C2</f>
        <v>125979651   214609</v>
      </c>
      <c r="C2" s="99"/>
    </row>
    <row r="3" spans="1:9">
      <c r="A3" s="34" t="s">
        <v>59</v>
      </c>
      <c r="B3" s="102" t="str">
        <f>'AUTOS  NOTA 322'!B2:C2</f>
        <v>500014003006-2024-00948-00</v>
      </c>
      <c r="C3" s="102"/>
    </row>
    <row r="4" spans="1:9">
      <c r="A4" s="34" t="s">
        <v>60</v>
      </c>
      <c r="B4" s="102" t="str">
        <f>'AUTOS  NOTA 322'!B3:C3</f>
        <v>Juzgado Sexto (06) Civil Municipal de Vilavicencio</v>
      </c>
      <c r="C4" s="102"/>
    </row>
    <row r="5" spans="1:9">
      <c r="A5" s="34" t="s">
        <v>61</v>
      </c>
      <c r="B5" s="102" t="str">
        <f>'AUTOS  NOTA 322'!B4:C4</f>
        <v xml:space="preserve">Laura Valentina Torrado Gómez
Natalya Salazar Rincón
Allianz Seguros S.A. </v>
      </c>
      <c r="C5" s="102"/>
    </row>
    <row r="6" spans="1:9" ht="15" customHeight="1">
      <c r="A6" s="34" t="s">
        <v>62</v>
      </c>
      <c r="B6" s="102" t="str">
        <f>'AUTOS  NOTA 322'!B5:C5</f>
        <v>Leopoldo Alonzo Cortez del Villar
Luhanna Isabella Fernandez Saez (Hija de crianza - 14/02/2015)
Maryini Kirimer Fernandez Rodriguez (Hija de crianza - 29/04/2001)
Mayra Lissett Rodriguez Uzcategui (Compañera Permanente - 21/08/1979)</v>
      </c>
      <c r="C6" s="102"/>
    </row>
    <row r="7" spans="1:9">
      <c r="A7" s="34" t="s">
        <v>63</v>
      </c>
      <c r="B7" s="102" t="str">
        <f>'AUTOS  NOTA 322'!B6:C6</f>
        <v>DEMANDA DIRECTA</v>
      </c>
      <c r="C7" s="102"/>
    </row>
    <row r="8" spans="1:9">
      <c r="A8" s="36" t="s">
        <v>64</v>
      </c>
      <c r="B8" s="102" t="str">
        <f>'AUTOS  NOTA 322'!B7:C8</f>
        <v>Leopoldo Alonzo Cortez del Villar (Lesionado)</v>
      </c>
      <c r="C8" s="102"/>
    </row>
    <row r="9" spans="1:9">
      <c r="A9" s="34" t="s">
        <v>113</v>
      </c>
      <c r="B9" s="95">
        <f>SUM(C11,C12,C14,C15,C17)</f>
        <v>0</v>
      </c>
      <c r="C9" s="96"/>
    </row>
    <row r="10" spans="1:9">
      <c r="A10" s="103" t="s">
        <v>114</v>
      </c>
      <c r="B10" s="100" t="s">
        <v>115</v>
      </c>
      <c r="C10" s="101"/>
    </row>
    <row r="11" spans="1:9">
      <c r="A11" s="103"/>
      <c r="B11" s="35" t="s">
        <v>116</v>
      </c>
      <c r="C11" s="30"/>
    </row>
    <row r="12" spans="1:9">
      <c r="A12" s="103"/>
      <c r="B12" s="35" t="s">
        <v>117</v>
      </c>
      <c r="C12" s="30"/>
    </row>
    <row r="13" spans="1:9">
      <c r="A13" s="103"/>
      <c r="B13" s="100"/>
      <c r="C13" s="101"/>
    </row>
    <row r="14" spans="1:9">
      <c r="A14" s="103"/>
      <c r="B14" s="35" t="s">
        <v>118</v>
      </c>
      <c r="C14" s="38"/>
    </row>
    <row r="15" spans="1:9">
      <c r="A15" s="103"/>
      <c r="B15" s="35" t="s">
        <v>119</v>
      </c>
      <c r="C15" s="38"/>
      <c r="E15" s="41" t="s">
        <v>120</v>
      </c>
      <c r="F15" s="42">
        <v>0.7</v>
      </c>
    </row>
    <row r="16" spans="1:9">
      <c r="A16" s="103"/>
      <c r="B16" s="100" t="s">
        <v>121</v>
      </c>
      <c r="C16" s="101"/>
      <c r="E16" s="41" t="s">
        <v>122</v>
      </c>
      <c r="F16" s="43">
        <v>0.3</v>
      </c>
      <c r="I16" s="44"/>
    </row>
    <row r="17" spans="1:9">
      <c r="A17" s="103"/>
      <c r="B17" s="35"/>
      <c r="C17" s="39"/>
      <c r="F17" s="45"/>
      <c r="I17" s="44"/>
    </row>
    <row r="18" spans="1:9" ht="23.25" customHeight="1">
      <c r="A18" s="37" t="s">
        <v>123</v>
      </c>
      <c r="B18" s="98" t="s">
        <v>120</v>
      </c>
      <c r="C18" s="99"/>
    </row>
    <row r="19" spans="1:9" ht="30">
      <c r="A19" s="34" t="s">
        <v>124</v>
      </c>
      <c r="B19" s="111"/>
      <c r="C19" s="112"/>
    </row>
    <row r="20" spans="1:9" ht="15" customHeight="1">
      <c r="A20" s="46" t="s">
        <v>125</v>
      </c>
      <c r="B20" s="108">
        <f>((C22+C23+C25+C26+C30+C28+C32+C34+C29+C33)-C37-C38)*C36*C39</f>
        <v>0</v>
      </c>
      <c r="C20" s="108"/>
    </row>
    <row r="21" spans="1:9">
      <c r="A21" s="37" t="s">
        <v>126</v>
      </c>
      <c r="B21" s="113" t="s">
        <v>115</v>
      </c>
      <c r="C21" s="114"/>
    </row>
    <row r="22" spans="1:9">
      <c r="A22" s="106"/>
      <c r="B22" s="35" t="s">
        <v>116</v>
      </c>
      <c r="C22" s="30"/>
    </row>
    <row r="23" spans="1:9">
      <c r="A23" s="107"/>
      <c r="B23" s="35" t="s">
        <v>117</v>
      </c>
      <c r="C23" s="30">
        <v>0</v>
      </c>
    </row>
    <row r="24" spans="1:9">
      <c r="A24" s="107"/>
      <c r="B24" s="100" t="s">
        <v>127</v>
      </c>
      <c r="C24" s="101"/>
    </row>
    <row r="25" spans="1:9">
      <c r="A25" s="107"/>
      <c r="B25" s="35" t="s">
        <v>118</v>
      </c>
      <c r="C25" s="30">
        <v>0</v>
      </c>
    </row>
    <row r="26" spans="1:9" ht="29.1" customHeight="1">
      <c r="A26" s="107"/>
      <c r="B26" s="35" t="s">
        <v>128</v>
      </c>
      <c r="C26" s="30">
        <v>0</v>
      </c>
    </row>
    <row r="27" spans="1:9">
      <c r="A27" s="107"/>
      <c r="B27" s="100" t="s">
        <v>129</v>
      </c>
      <c r="C27" s="101"/>
    </row>
    <row r="28" spans="1:9">
      <c r="A28" s="107"/>
      <c r="B28" s="35" t="s">
        <v>130</v>
      </c>
      <c r="C28" s="30">
        <v>0</v>
      </c>
    </row>
    <row r="29" spans="1:9">
      <c r="A29" s="107"/>
      <c r="B29" s="35" t="s">
        <v>116</v>
      </c>
      <c r="C29" s="30"/>
    </row>
    <row r="30" spans="1:9">
      <c r="A30" s="107"/>
      <c r="B30" s="35" t="s">
        <v>117</v>
      </c>
      <c r="C30" s="30">
        <v>0</v>
      </c>
    </row>
    <row r="31" spans="1:9">
      <c r="A31" s="107"/>
      <c r="B31" s="100" t="s">
        <v>131</v>
      </c>
      <c r="C31" s="101"/>
    </row>
    <row r="32" spans="1:9">
      <c r="A32" s="107"/>
      <c r="B32" s="35"/>
      <c r="C32" s="30"/>
    </row>
    <row r="33" spans="1:3">
      <c r="A33" s="107"/>
      <c r="B33" s="35" t="s">
        <v>116</v>
      </c>
      <c r="C33" s="30">
        <v>0</v>
      </c>
    </row>
    <row r="34" spans="1:3">
      <c r="A34" s="107"/>
      <c r="B34" s="35" t="s">
        <v>117</v>
      </c>
      <c r="C34" s="30">
        <v>0</v>
      </c>
    </row>
    <row r="35" spans="1:3">
      <c r="A35" s="107"/>
      <c r="B35" s="100" t="s">
        <v>132</v>
      </c>
      <c r="C35" s="101"/>
    </row>
    <row r="36" spans="1:3">
      <c r="A36" s="107"/>
      <c r="B36" s="35" t="s">
        <v>133</v>
      </c>
      <c r="C36" s="31">
        <v>1</v>
      </c>
    </row>
    <row r="37" spans="1:3">
      <c r="A37" s="107"/>
      <c r="B37" s="35" t="s">
        <v>69</v>
      </c>
      <c r="C37" s="32">
        <v>0</v>
      </c>
    </row>
    <row r="38" spans="1:3">
      <c r="A38" s="107"/>
      <c r="B38" s="35" t="s">
        <v>134</v>
      </c>
      <c r="C38" s="32"/>
    </row>
    <row r="39" spans="1:3">
      <c r="A39" s="107"/>
      <c r="B39" s="35" t="s">
        <v>135</v>
      </c>
      <c r="C39" s="31">
        <v>1</v>
      </c>
    </row>
    <row r="40" spans="1:3">
      <c r="A40" s="47" t="s">
        <v>136</v>
      </c>
      <c r="B40" s="108">
        <f>IFERROR(B20*(VLOOKUP(B18,E15:F17,2,0)),16666)</f>
        <v>0</v>
      </c>
      <c r="C40" s="108"/>
    </row>
    <row r="41" spans="1:3" ht="93" customHeight="1">
      <c r="A41" s="34" t="s">
        <v>137</v>
      </c>
      <c r="B41" s="109"/>
      <c r="C41" s="110"/>
    </row>
    <row r="42" spans="1:3" ht="211.5" customHeight="1">
      <c r="A42" s="34" t="s">
        <v>138</v>
      </c>
      <c r="B42" s="104"/>
      <c r="C42" s="105"/>
    </row>
    <row r="45" spans="1:3" ht="26.25">
      <c r="A45" s="93" t="s">
        <v>139</v>
      </c>
      <c r="B45" s="93"/>
      <c r="C45" s="93"/>
    </row>
    <row r="46" spans="1:3">
      <c r="A46" s="94" t="s">
        <v>140</v>
      </c>
      <c r="B46" s="94"/>
      <c r="C46" s="94"/>
    </row>
    <row r="47" spans="1:3">
      <c r="A47" s="48" t="s">
        <v>141</v>
      </c>
      <c r="B47" s="48" t="s">
        <v>142</v>
      </c>
      <c r="C47" s="49" t="s">
        <v>143</v>
      </c>
    </row>
    <row r="48" spans="1:3" ht="27">
      <c r="A48" s="50" t="s">
        <v>144</v>
      </c>
      <c r="B48" s="51" t="s">
        <v>83</v>
      </c>
      <c r="C48" s="50" t="s">
        <v>145</v>
      </c>
    </row>
    <row r="49" spans="1:3" ht="40.5">
      <c r="A49" s="50" t="s">
        <v>146</v>
      </c>
      <c r="B49" s="51" t="s">
        <v>83</v>
      </c>
      <c r="C49" s="50" t="s">
        <v>147</v>
      </c>
    </row>
    <row r="50" spans="1:3" ht="27">
      <c r="A50" s="50" t="s">
        <v>148</v>
      </c>
      <c r="B50" s="51" t="s">
        <v>83</v>
      </c>
      <c r="C50" s="50" t="s">
        <v>149</v>
      </c>
    </row>
    <row r="51" spans="1:3">
      <c r="A51" s="50" t="s">
        <v>150</v>
      </c>
      <c r="B51" s="51" t="s">
        <v>83</v>
      </c>
      <c r="C51" s="50" t="s">
        <v>151</v>
      </c>
    </row>
    <row r="52" spans="1:3">
      <c r="A52" s="50" t="s">
        <v>152</v>
      </c>
      <c r="B52" s="51" t="s">
        <v>83</v>
      </c>
      <c r="C52" s="52"/>
    </row>
    <row r="53" spans="1:3">
      <c r="A53" s="50" t="s">
        <v>153</v>
      </c>
      <c r="B53" s="51"/>
      <c r="C53" s="50" t="s">
        <v>154</v>
      </c>
    </row>
    <row r="54" spans="1:3" ht="27">
      <c r="A54" s="50" t="s">
        <v>155</v>
      </c>
      <c r="B54" s="51" t="s">
        <v>83</v>
      </c>
      <c r="C54" s="50" t="s">
        <v>156</v>
      </c>
    </row>
    <row r="55" spans="1:3">
      <c r="A55" s="50" t="s">
        <v>157</v>
      </c>
      <c r="B55" s="51" t="s">
        <v>83</v>
      </c>
      <c r="C55" s="52" t="s">
        <v>158</v>
      </c>
    </row>
    <row r="56" spans="1:3" ht="27">
      <c r="A56" s="50" t="s">
        <v>159</v>
      </c>
      <c r="B56" s="51" t="s">
        <v>83</v>
      </c>
      <c r="C56" s="52" t="s">
        <v>160</v>
      </c>
    </row>
    <row r="57" spans="1:3" ht="27">
      <c r="A57" s="50" t="s">
        <v>161</v>
      </c>
      <c r="B57" s="51" t="s">
        <v>83</v>
      </c>
      <c r="C57" s="52" t="s">
        <v>162</v>
      </c>
    </row>
  </sheetData>
  <sheetProtection algorithmName="SHA-512" hashValue="izcEYKcLkKiYmBBfMLzkPdVBffGX+AGsESYuWyozt6kZuWhl/NRW7hfZRQ8qdhVYANag/8IIJl0zLk8Lp3KTgA==" saltValue="2btH4XpP+7N1UhZtnyJ3XQ==" spinCount="100000" sheet="1" objects="1" scenarios="1"/>
  <mergeCells count="27">
    <mergeCell ref="A22:A39"/>
    <mergeCell ref="B18:C18"/>
    <mergeCell ref="B20:C20"/>
    <mergeCell ref="B41:C41"/>
    <mergeCell ref="B31:C31"/>
    <mergeCell ref="B35:C35"/>
    <mergeCell ref="B40:C40"/>
    <mergeCell ref="B27:C27"/>
    <mergeCell ref="B19:C19"/>
    <mergeCell ref="B21:C21"/>
    <mergeCell ref="B24:C24"/>
    <mergeCell ref="A45:C45"/>
    <mergeCell ref="A46:C46"/>
    <mergeCell ref="B9:C9"/>
    <mergeCell ref="A1:C1"/>
    <mergeCell ref="B2:C2"/>
    <mergeCell ref="B16:C16"/>
    <mergeCell ref="B3:C3"/>
    <mergeCell ref="B4:C4"/>
    <mergeCell ref="B5:C5"/>
    <mergeCell ref="B6:C6"/>
    <mergeCell ref="B7:C7"/>
    <mergeCell ref="B8:C8"/>
    <mergeCell ref="B10:C10"/>
    <mergeCell ref="B13:C13"/>
    <mergeCell ref="A10:A17"/>
    <mergeCell ref="B42:C42"/>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defaultColWidth="11.42578125"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B14" sqref="B14:C14"/>
    </sheetView>
  </sheetViews>
  <sheetFormatPr defaultColWidth="0" defaultRowHeight="15"/>
  <cols>
    <col min="1" max="1" width="37" customWidth="1"/>
    <col min="2" max="2" width="11.42578125" customWidth="1"/>
    <col min="3" max="3" width="94.42578125" customWidth="1"/>
    <col min="4" max="16384" width="11.42578125" hidden="1"/>
  </cols>
  <sheetData>
    <row r="1" spans="1:3" ht="26.25">
      <c r="A1" s="71" t="s">
        <v>163</v>
      </c>
      <c r="B1" s="71"/>
      <c r="C1" s="71"/>
    </row>
    <row r="2" spans="1:3">
      <c r="A2" s="20" t="s">
        <v>57</v>
      </c>
      <c r="B2" s="91" t="str">
        <f>'AUTOS NOTA 324-478'!B2:C2</f>
        <v>125979651   214609</v>
      </c>
      <c r="C2" s="92"/>
    </row>
    <row r="3" spans="1:3">
      <c r="A3" s="5" t="s">
        <v>59</v>
      </c>
      <c r="B3" s="59" t="str">
        <f>'AUTOS  NOTA 322'!B2:C2</f>
        <v>500014003006-2024-00948-00</v>
      </c>
      <c r="C3" s="59"/>
    </row>
    <row r="4" spans="1:3">
      <c r="A4" s="5" t="s">
        <v>60</v>
      </c>
      <c r="B4" s="59" t="str">
        <f>'AUTOS  NOTA 322'!B3:C3</f>
        <v>Juzgado Sexto (06) Civil Municipal de Vilavicencio</v>
      </c>
      <c r="C4" s="59"/>
    </row>
    <row r="5" spans="1:3">
      <c r="A5" s="5" t="s">
        <v>61</v>
      </c>
      <c r="B5" s="59" t="str">
        <f>'AUTOS  NOTA 322'!B4:C4</f>
        <v xml:space="preserve">Laura Valentina Torrado Gómez
Natalya Salazar Rincón
Allianz Seguros S.A. </v>
      </c>
      <c r="C5" s="59"/>
    </row>
    <row r="6" spans="1:3" ht="15" customHeight="1">
      <c r="A6" s="5" t="s">
        <v>62</v>
      </c>
      <c r="B6" s="59" t="str">
        <f>'AUTOS  NOTA 322'!B5:C5</f>
        <v>Leopoldo Alonzo Cortez del Villar
Luhanna Isabella Fernandez Saez (Hija de crianza - 14/02/2015)
Maryini Kirimer Fernandez Rodriguez (Hija de crianza - 29/04/2001)
Mayra Lissett Rodriguez Uzcategui (Compañera Permanente - 21/08/1979)</v>
      </c>
      <c r="C6" s="59"/>
    </row>
    <row r="7" spans="1:3" ht="15" customHeight="1">
      <c r="A7" s="5" t="s">
        <v>63</v>
      </c>
      <c r="B7" s="59" t="str">
        <f>'AUTOS  NOTA 322'!B6:C6</f>
        <v>DEMANDA DIRECTA</v>
      </c>
      <c r="C7" s="59"/>
    </row>
    <row r="8" spans="1:3" ht="15" customHeight="1">
      <c r="A8" s="29" t="s">
        <v>64</v>
      </c>
      <c r="B8" s="59" t="str">
        <f>'AUTOS  NOTA 322'!B7:C8</f>
        <v>Leopoldo Alonzo Cortez del Villar (Lesionado)</v>
      </c>
      <c r="C8" s="59"/>
    </row>
    <row r="9" spans="1:3" ht="18.95" customHeight="1">
      <c r="A9" s="5" t="s">
        <v>164</v>
      </c>
      <c r="B9" s="59" t="s">
        <v>120</v>
      </c>
      <c r="C9" s="59"/>
    </row>
    <row r="10" spans="1:3">
      <c r="A10" s="7" t="s">
        <v>126</v>
      </c>
      <c r="B10" s="117">
        <f>'AUTOS NOTA 324-478'!B20:C20</f>
        <v>0</v>
      </c>
      <c r="C10" s="117"/>
    </row>
    <row r="11" spans="1:3">
      <c r="A11" s="7" t="s">
        <v>165</v>
      </c>
      <c r="B11" s="118">
        <f>'AUTOS NOTA 324-478'!B40:C40</f>
        <v>0</v>
      </c>
      <c r="C11" s="59"/>
    </row>
    <row r="12" spans="1:3" ht="30">
      <c r="A12" s="7" t="s">
        <v>166</v>
      </c>
      <c r="B12" s="115"/>
      <c r="C12" s="116"/>
    </row>
    <row r="13" spans="1:3" ht="45">
      <c r="A13" s="5" t="s">
        <v>167</v>
      </c>
      <c r="B13" s="59"/>
      <c r="C13" s="59"/>
    </row>
    <row r="14" spans="1:3" ht="45">
      <c r="A14" s="5" t="s">
        <v>168</v>
      </c>
      <c r="B14" s="59"/>
      <c r="C14" s="59"/>
    </row>
    <row r="15" spans="1:3">
      <c r="A15" s="5" t="s">
        <v>169</v>
      </c>
      <c r="B15" s="6"/>
      <c r="C15" s="6"/>
    </row>
    <row r="16" spans="1:3">
      <c r="A16" s="7" t="s">
        <v>170</v>
      </c>
      <c r="B16" s="59"/>
      <c r="C16" s="59"/>
    </row>
    <row r="17" spans="1:3">
      <c r="A17" s="6" t="s">
        <v>171</v>
      </c>
      <c r="B17" s="116"/>
      <c r="C17" s="116"/>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336EC-13FC-49F2-BBA5-C442A8E5E15C}">
  <sheetPr>
    <tabColor theme="3" tint="0.39997558519241921"/>
  </sheetPr>
  <dimension ref="A1:H24"/>
  <sheetViews>
    <sheetView workbookViewId="0">
      <selection activeCell="B11" sqref="B11:C11"/>
    </sheetView>
  </sheetViews>
  <sheetFormatPr defaultColWidth="0" defaultRowHeight="15"/>
  <cols>
    <col min="1" max="1" width="54.42578125" customWidth="1"/>
    <col min="2" max="2" width="23.42578125" customWidth="1"/>
    <col min="3" max="3" width="98.85546875" customWidth="1"/>
    <col min="4" max="8" width="0" hidden="1" customWidth="1"/>
    <col min="9" max="16384" width="11.42578125" hidden="1"/>
  </cols>
  <sheetData>
    <row r="1" spans="1:3" ht="26.25">
      <c r="A1" s="71" t="s">
        <v>172</v>
      </c>
      <c r="B1" s="71"/>
      <c r="C1" s="71"/>
    </row>
    <row r="2" spans="1:3">
      <c r="A2" s="40" t="s">
        <v>57</v>
      </c>
      <c r="B2" s="91" t="str">
        <f>'AUTOS NOTA 321'!B2:C2</f>
        <v>125979651   214609</v>
      </c>
      <c r="C2" s="92"/>
    </row>
    <row r="3" spans="1:3">
      <c r="A3" s="5" t="s">
        <v>59</v>
      </c>
      <c r="B3" s="59" t="str">
        <f>'AUTOS  NOTA 322'!B2:C2</f>
        <v>500014003006-2024-00948-00</v>
      </c>
      <c r="C3" s="59"/>
    </row>
    <row r="4" spans="1:3">
      <c r="A4" s="5" t="s">
        <v>60</v>
      </c>
      <c r="B4" s="59" t="str">
        <f>'AUTOS  NOTA 322'!B3:C3</f>
        <v>Juzgado Sexto (06) Civil Municipal de Vilavicencio</v>
      </c>
      <c r="C4" s="59"/>
    </row>
    <row r="5" spans="1:3">
      <c r="A5" s="5" t="s">
        <v>61</v>
      </c>
      <c r="B5" s="59" t="str">
        <f>'AUTOS  NOTA 322'!B4:C4</f>
        <v xml:space="preserve">Laura Valentina Torrado Gómez
Natalya Salazar Rincón
Allianz Seguros S.A. </v>
      </c>
      <c r="C5" s="59"/>
    </row>
    <row r="6" spans="1:3">
      <c r="A6" s="5" t="s">
        <v>62</v>
      </c>
      <c r="B6" s="59" t="str">
        <f>'AUTOS  NOTA 322'!B5:C5</f>
        <v>Leopoldo Alonzo Cortez del Villar
Luhanna Isabella Fernandez Saez (Hija de crianza - 14/02/2015)
Maryini Kirimer Fernandez Rodriguez (Hija de crianza - 29/04/2001)
Mayra Lissett Rodriguez Uzcategui (Compañera Permanente - 21/08/1979)</v>
      </c>
      <c r="C6" s="59"/>
    </row>
    <row r="7" spans="1:3">
      <c r="A7" s="5" t="s">
        <v>63</v>
      </c>
      <c r="B7" s="59" t="str">
        <f>'AUTOS  NOTA 322'!B6:C6</f>
        <v>DEMANDA DIRECTA</v>
      </c>
      <c r="C7" s="59"/>
    </row>
    <row r="8" spans="1:3">
      <c r="A8" s="5" t="s">
        <v>164</v>
      </c>
      <c r="B8" s="59" t="str">
        <f>'AUTOS NOTA 324-478'!B18:C18</f>
        <v>PROBABLE</v>
      </c>
      <c r="C8" s="59"/>
    </row>
    <row r="9" spans="1:3">
      <c r="A9" s="7" t="s">
        <v>126</v>
      </c>
      <c r="B9" s="117">
        <f>'AUTOS NOTA 324-478'!B20:C20</f>
        <v>0</v>
      </c>
      <c r="C9" s="117"/>
    </row>
    <row r="10" spans="1:3">
      <c r="A10" s="5" t="s">
        <v>173</v>
      </c>
      <c r="B10" s="120">
        <v>0</v>
      </c>
      <c r="C10" s="120"/>
    </row>
    <row r="11" spans="1:3" ht="30" customHeight="1">
      <c r="A11" s="5" t="s">
        <v>174</v>
      </c>
      <c r="B11" s="59"/>
      <c r="C11" s="59"/>
    </row>
    <row r="12" spans="1:3">
      <c r="A12" s="5" t="s">
        <v>175</v>
      </c>
      <c r="B12" s="119"/>
      <c r="C12" s="119"/>
    </row>
    <row r="13" spans="1:3">
      <c r="A13" s="5" t="s">
        <v>176</v>
      </c>
      <c r="B13" s="59"/>
      <c r="C13" s="59"/>
    </row>
    <row r="19" spans="4:8">
      <c r="D19" t="str">
        <f t="shared" ref="D19:H22" si="0">UPPER(D17)</f>
        <v/>
      </c>
      <c r="E19" t="str">
        <f t="shared" si="0"/>
        <v/>
      </c>
      <c r="F19" t="str">
        <f t="shared" si="0"/>
        <v/>
      </c>
      <c r="G19" t="str">
        <f t="shared" si="0"/>
        <v/>
      </c>
      <c r="H19" t="str">
        <f t="shared" si="0"/>
        <v/>
      </c>
    </row>
    <row r="20" spans="4:8">
      <c r="D20" t="str">
        <f t="shared" si="0"/>
        <v/>
      </c>
      <c r="E20" t="str">
        <f t="shared" si="0"/>
        <v/>
      </c>
      <c r="F20" t="str">
        <f t="shared" si="0"/>
        <v/>
      </c>
      <c r="G20" t="str">
        <f t="shared" si="0"/>
        <v/>
      </c>
      <c r="H20" t="str">
        <f t="shared" si="0"/>
        <v/>
      </c>
    </row>
    <row r="21" spans="4:8">
      <c r="D21" t="str">
        <f t="shared" si="0"/>
        <v/>
      </c>
      <c r="E21" t="str">
        <f t="shared" si="0"/>
        <v/>
      </c>
      <c r="F21" t="str">
        <f t="shared" si="0"/>
        <v/>
      </c>
      <c r="G21" t="str">
        <f t="shared" si="0"/>
        <v/>
      </c>
      <c r="H21" t="str">
        <f t="shared" si="0"/>
        <v/>
      </c>
    </row>
    <row r="22" spans="4:8">
      <c r="D22" t="str">
        <f>UPPER(D20)</f>
        <v/>
      </c>
      <c r="E22" t="str">
        <f t="shared" si="0"/>
        <v/>
      </c>
      <c r="F22" t="str">
        <f t="shared" si="0"/>
        <v/>
      </c>
      <c r="G22" t="str">
        <f t="shared" si="0"/>
        <v/>
      </c>
      <c r="H22" t="str">
        <f t="shared" si="0"/>
        <v/>
      </c>
    </row>
    <row r="23" spans="4:8">
      <c r="D23" t="str">
        <f t="shared" ref="D23:H24" si="1">UPPER(D21)</f>
        <v/>
      </c>
      <c r="E23" t="str">
        <f t="shared" si="1"/>
        <v/>
      </c>
      <c r="F23" t="str">
        <f t="shared" si="1"/>
        <v/>
      </c>
      <c r="G23" t="str">
        <f t="shared" si="1"/>
        <v/>
      </c>
      <c r="H23" t="str">
        <f t="shared" si="1"/>
        <v/>
      </c>
    </row>
    <row r="24" spans="4:8">
      <c r="D24" t="str">
        <f t="shared" si="1"/>
        <v/>
      </c>
      <c r="E24" t="str">
        <f t="shared" si="1"/>
        <v/>
      </c>
      <c r="F24" t="str">
        <f t="shared" si="1"/>
        <v/>
      </c>
      <c r="G24" t="str">
        <f t="shared" si="1"/>
        <v/>
      </c>
      <c r="H24" t="str">
        <f t="shared" si="1"/>
        <v/>
      </c>
    </row>
  </sheetData>
  <mergeCells count="13">
    <mergeCell ref="B6:C6"/>
    <mergeCell ref="A1:C1"/>
    <mergeCell ref="B2:C2"/>
    <mergeCell ref="B3:C3"/>
    <mergeCell ref="B4:C4"/>
    <mergeCell ref="B5:C5"/>
    <mergeCell ref="B12:C12"/>
    <mergeCell ref="B13:C13"/>
    <mergeCell ref="B7:C7"/>
    <mergeCell ref="B8:C8"/>
    <mergeCell ref="B9:C9"/>
    <mergeCell ref="B10:C10"/>
    <mergeCell ref="B11:C1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550F9-266D-464E-BB6F-D0584068D6D8}">
  <sheetPr>
    <tabColor theme="3" tint="0.39997558519241921"/>
  </sheetPr>
  <dimension ref="A1:F34"/>
  <sheetViews>
    <sheetView topLeftCell="A16" zoomScaleNormal="100" workbookViewId="0">
      <selection activeCell="B39" sqref="B39"/>
    </sheetView>
  </sheetViews>
  <sheetFormatPr defaultColWidth="0" defaultRowHeight="15"/>
  <cols>
    <col min="1" max="1" width="72.85546875" customWidth="1"/>
    <col min="2" max="2" width="39.85546875" customWidth="1"/>
    <col min="3" max="3" width="96.28515625" customWidth="1"/>
    <col min="4" max="16384" width="11.42578125" hidden="1"/>
  </cols>
  <sheetData>
    <row r="1" spans="1:6" ht="26.25">
      <c r="A1" s="71" t="s">
        <v>177</v>
      </c>
      <c r="B1" s="71"/>
      <c r="C1" s="71"/>
    </row>
    <row r="2" spans="1:6">
      <c r="A2" s="20" t="s">
        <v>57</v>
      </c>
      <c r="B2" s="91" t="str">
        <f>'AUTOS NOTA 321'!B2:C2</f>
        <v>125979651   214609</v>
      </c>
      <c r="C2" s="92"/>
    </row>
    <row r="3" spans="1:6">
      <c r="A3" s="5" t="s">
        <v>59</v>
      </c>
      <c r="B3" s="59" t="str">
        <f>'AUTOS  NOTA 322'!B2:C2</f>
        <v>500014003006-2024-00948-00</v>
      </c>
      <c r="C3" s="59"/>
    </row>
    <row r="4" spans="1:6">
      <c r="A4" s="5" t="s">
        <v>60</v>
      </c>
      <c r="B4" s="59" t="str">
        <f>'AUTOS  NOTA 322'!B3:C3</f>
        <v>Juzgado Sexto (06) Civil Municipal de Vilavicencio</v>
      </c>
      <c r="C4" s="59"/>
    </row>
    <row r="5" spans="1:6" ht="15" customHeight="1">
      <c r="A5" s="5" t="s">
        <v>61</v>
      </c>
      <c r="B5" s="59" t="str">
        <f>'AUTOS  NOTA 322'!B4:C4</f>
        <v xml:space="preserve">Laura Valentina Torrado Gómez
Natalya Salazar Rincón
Allianz Seguros S.A. </v>
      </c>
      <c r="C5" s="59"/>
    </row>
    <row r="6" spans="1:6" ht="15" customHeight="1">
      <c r="A6" s="5" t="s">
        <v>62</v>
      </c>
      <c r="B6" s="59" t="str">
        <f>'AUTOS  NOTA 322'!B5:C5</f>
        <v>Leopoldo Alonzo Cortez del Villar
Luhanna Isabella Fernandez Saez (Hija de crianza - 14/02/2015)
Maryini Kirimer Fernandez Rodriguez (Hija de crianza - 29/04/2001)
Mayra Lissett Rodriguez Uzcategui (Compañera Permanente - 21/08/1979)</v>
      </c>
      <c r="C6" s="59"/>
    </row>
    <row r="7" spans="1:6">
      <c r="A7" s="5" t="s">
        <v>63</v>
      </c>
      <c r="B7" s="59" t="str">
        <f>'AUTOS  NOTA 322'!B6:C6</f>
        <v>DEMANDA DIRECTA</v>
      </c>
      <c r="C7" s="59"/>
    </row>
    <row r="8" spans="1:6">
      <c r="A8" s="5" t="s">
        <v>178</v>
      </c>
      <c r="B8" s="121">
        <f>'AUTOS NOTA 324-478'!B20:C20</f>
        <v>0</v>
      </c>
      <c r="C8" s="121"/>
    </row>
    <row r="9" spans="1:6">
      <c r="A9" s="5" t="s">
        <v>179</v>
      </c>
      <c r="B9" s="59"/>
      <c r="C9" s="59"/>
    </row>
    <row r="10" spans="1:6" ht="111" customHeight="1">
      <c r="A10" s="5" t="s">
        <v>180</v>
      </c>
      <c r="B10" s="59"/>
      <c r="C10" s="59"/>
    </row>
    <row r="11" spans="1:6" ht="21" customHeight="1">
      <c r="A11" s="122"/>
      <c r="B11" s="122"/>
      <c r="C11" s="122"/>
      <c r="E11" t="s">
        <v>120</v>
      </c>
      <c r="F11" s="22">
        <v>0.7</v>
      </c>
    </row>
    <row r="12" spans="1:6" hidden="1">
      <c r="A12" s="123"/>
      <c r="B12" s="123"/>
      <c r="C12" s="123"/>
      <c r="E12" t="s">
        <v>122</v>
      </c>
      <c r="F12" s="23">
        <v>0.3</v>
      </c>
    </row>
    <row r="13" spans="1:6" ht="18.75">
      <c r="A13" s="124" t="s">
        <v>181</v>
      </c>
      <c r="B13" s="124"/>
      <c r="C13" s="124"/>
    </row>
    <row r="14" spans="1:6">
      <c r="A14" s="37" t="s">
        <v>123</v>
      </c>
      <c r="B14" s="98" t="s">
        <v>182</v>
      </c>
      <c r="C14" s="99"/>
    </row>
    <row r="15" spans="1:6" ht="45">
      <c r="A15" s="21" t="s">
        <v>125</v>
      </c>
      <c r="B15" s="125">
        <f>((C17+C18+C20+C21+C25+C23+C27+C29+C24+C28)-C32)*C31*C33</f>
        <v>1000000000</v>
      </c>
      <c r="C15" s="125"/>
    </row>
    <row r="16" spans="1:6">
      <c r="A16" s="7" t="s">
        <v>126</v>
      </c>
      <c r="B16" s="126" t="s">
        <v>115</v>
      </c>
      <c r="C16" s="127"/>
    </row>
    <row r="17" spans="1:3">
      <c r="A17" s="106"/>
      <c r="B17" s="35" t="s">
        <v>116</v>
      </c>
      <c r="C17" s="30">
        <v>1000000000</v>
      </c>
    </row>
    <row r="18" spans="1:3">
      <c r="A18" s="107"/>
      <c r="B18" s="35" t="s">
        <v>117</v>
      </c>
      <c r="C18" s="30">
        <v>0</v>
      </c>
    </row>
    <row r="19" spans="1:3">
      <c r="A19" s="107"/>
      <c r="B19" s="100" t="s">
        <v>127</v>
      </c>
      <c r="C19" s="101"/>
    </row>
    <row r="20" spans="1:3">
      <c r="A20" s="107"/>
      <c r="B20" s="35" t="s">
        <v>118</v>
      </c>
      <c r="C20" s="30">
        <v>0</v>
      </c>
    </row>
    <row r="21" spans="1:3" ht="30">
      <c r="A21" s="107"/>
      <c r="B21" s="35" t="s">
        <v>128</v>
      </c>
      <c r="C21" s="30">
        <v>0</v>
      </c>
    </row>
    <row r="22" spans="1:3">
      <c r="A22" s="107"/>
      <c r="B22" s="100" t="s">
        <v>129</v>
      </c>
      <c r="C22" s="101"/>
    </row>
    <row r="23" spans="1:3">
      <c r="A23" s="107"/>
      <c r="B23" s="35" t="s">
        <v>130</v>
      </c>
      <c r="C23" s="30">
        <v>0</v>
      </c>
    </row>
    <row r="24" spans="1:3">
      <c r="A24" s="107"/>
      <c r="B24" s="35" t="s">
        <v>116</v>
      </c>
      <c r="C24" s="30">
        <v>0</v>
      </c>
    </row>
    <row r="25" spans="1:3">
      <c r="A25" s="107"/>
      <c r="B25" s="35" t="s">
        <v>117</v>
      </c>
      <c r="C25" s="30">
        <v>0</v>
      </c>
    </row>
    <row r="26" spans="1:3">
      <c r="A26" s="107"/>
      <c r="B26" s="100" t="s">
        <v>131</v>
      </c>
      <c r="C26" s="101"/>
    </row>
    <row r="27" spans="1:3">
      <c r="A27" s="107"/>
      <c r="B27" s="35"/>
      <c r="C27" s="30"/>
    </row>
    <row r="28" spans="1:3">
      <c r="A28" s="107"/>
      <c r="B28" s="35" t="s">
        <v>116</v>
      </c>
      <c r="C28" s="30">
        <v>0</v>
      </c>
    </row>
    <row r="29" spans="1:3">
      <c r="A29" s="107"/>
      <c r="B29" s="35" t="s">
        <v>117</v>
      </c>
      <c r="C29" s="30">
        <v>0</v>
      </c>
    </row>
    <row r="30" spans="1:3">
      <c r="A30" s="107"/>
      <c r="B30" s="100" t="s">
        <v>132</v>
      </c>
      <c r="C30" s="101"/>
    </row>
    <row r="31" spans="1:3">
      <c r="A31" s="107"/>
      <c r="B31" s="35" t="s">
        <v>133</v>
      </c>
      <c r="C31" s="31">
        <v>1</v>
      </c>
    </row>
    <row r="32" spans="1:3">
      <c r="A32" s="107"/>
      <c r="B32" s="35" t="s">
        <v>69</v>
      </c>
      <c r="C32" s="32">
        <v>0</v>
      </c>
    </row>
    <row r="33" spans="1:3">
      <c r="A33" s="107"/>
      <c r="B33" s="35" t="s">
        <v>135</v>
      </c>
      <c r="C33" s="31">
        <v>1</v>
      </c>
    </row>
    <row r="34" spans="1:3">
      <c r="A34" s="24" t="s">
        <v>136</v>
      </c>
      <c r="B34" s="108">
        <f>IFERROR(B15*(VLOOKUP(B14,E11:F13,2,0)),16666)</f>
        <v>16666</v>
      </c>
      <c r="C34" s="108"/>
    </row>
  </sheetData>
  <mergeCells count="21">
    <mergeCell ref="B6:C6"/>
    <mergeCell ref="A1:C1"/>
    <mergeCell ref="B2:C2"/>
    <mergeCell ref="B3:C3"/>
    <mergeCell ref="B4:C4"/>
    <mergeCell ref="B5:C5"/>
    <mergeCell ref="A17:A33"/>
    <mergeCell ref="B30:C30"/>
    <mergeCell ref="B34:C34"/>
    <mergeCell ref="B14:C14"/>
    <mergeCell ref="B7:C7"/>
    <mergeCell ref="B8:C8"/>
    <mergeCell ref="B9:C9"/>
    <mergeCell ref="B10:C10"/>
    <mergeCell ref="A11:C12"/>
    <mergeCell ref="A13:C13"/>
    <mergeCell ref="B15:C15"/>
    <mergeCell ref="B22:C22"/>
    <mergeCell ref="B19:C19"/>
    <mergeCell ref="B16:C16"/>
    <mergeCell ref="B26:C26"/>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CEFB444A-EC38-4648-8B2D-12130F930E0D}">
          <x14:formula1>
            <xm:f>Hoja2!$L$9:$L$13</xm:f>
          </x14:formula1>
          <xm:sqref>B27</xm:sqref>
        </x14:dataValidation>
        <x14:dataValidation type="list" allowBlank="1" showInputMessage="1" showErrorMessage="1" xr:uid="{4EB0E707-0728-49EB-B78F-45203B392D79}">
          <x14:formula1>
            <xm:f>Hoja2!$F$1:$F$3</xm:f>
          </x14:formula1>
          <xm:sqref>B14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workbookViewId="0">
      <selection activeCell="F1" sqref="F1:G3"/>
    </sheetView>
  </sheetViews>
  <sheetFormatPr defaultColWidth="11.42578125" defaultRowHeight="15"/>
  <cols>
    <col min="4" max="4" width="20.140625" bestFit="1" customWidth="1"/>
    <col min="5" max="5" width="42.85546875" bestFit="1" customWidth="1"/>
    <col min="12" max="12" width="30.5703125" customWidth="1"/>
    <col min="13" max="13" width="16" customWidth="1"/>
  </cols>
  <sheetData>
    <row r="1" spans="1:15">
      <c r="A1" s="9" t="s">
        <v>70</v>
      </c>
      <c r="B1" t="s">
        <v>75</v>
      </c>
      <c r="C1" s="9" t="s">
        <v>77</v>
      </c>
      <c r="D1" s="9" t="s">
        <v>183</v>
      </c>
      <c r="E1" s="3" t="s">
        <v>85</v>
      </c>
      <c r="F1" s="2" t="s">
        <v>120</v>
      </c>
      <c r="G1" s="4">
        <v>0</v>
      </c>
      <c r="H1" t="s">
        <v>184</v>
      </c>
      <c r="I1" t="s">
        <v>185</v>
      </c>
      <c r="K1" t="s">
        <v>186</v>
      </c>
      <c r="L1" s="28" t="s">
        <v>12</v>
      </c>
      <c r="M1" t="s">
        <v>71</v>
      </c>
      <c r="N1" t="s">
        <v>120</v>
      </c>
      <c r="O1" t="s">
        <v>187</v>
      </c>
    </row>
    <row r="2" spans="1:15">
      <c r="A2" t="s">
        <v>71</v>
      </c>
      <c r="B2" t="s">
        <v>83</v>
      </c>
      <c r="C2" t="s">
        <v>188</v>
      </c>
      <c r="D2" s="2" t="s">
        <v>189</v>
      </c>
      <c r="E2" s="1" t="s">
        <v>190</v>
      </c>
      <c r="F2" s="2" t="s">
        <v>182</v>
      </c>
      <c r="G2" s="4">
        <v>0.7</v>
      </c>
      <c r="H2" t="s">
        <v>191</v>
      </c>
      <c r="I2" t="s">
        <v>192</v>
      </c>
      <c r="K2" t="s">
        <v>10</v>
      </c>
      <c r="L2" s="28" t="s">
        <v>193</v>
      </c>
      <c r="M2" t="s">
        <v>194</v>
      </c>
      <c r="N2" t="s">
        <v>122</v>
      </c>
      <c r="O2" t="s">
        <v>83</v>
      </c>
    </row>
    <row r="3" spans="1:15">
      <c r="A3" t="s">
        <v>194</v>
      </c>
      <c r="C3" t="s">
        <v>195</v>
      </c>
      <c r="D3" s="2" t="s">
        <v>196</v>
      </c>
      <c r="E3" s="1" t="s">
        <v>197</v>
      </c>
      <c r="F3" s="2" t="s">
        <v>122</v>
      </c>
      <c r="G3" s="4">
        <v>0.3</v>
      </c>
      <c r="H3" t="s">
        <v>198</v>
      </c>
      <c r="I3" t="s">
        <v>199</v>
      </c>
      <c r="L3" s="28" t="s">
        <v>200</v>
      </c>
      <c r="M3" t="s">
        <v>201</v>
      </c>
      <c r="N3" t="s">
        <v>182</v>
      </c>
    </row>
    <row r="4" spans="1:15">
      <c r="A4" t="s">
        <v>201</v>
      </c>
      <c r="C4" t="s">
        <v>78</v>
      </c>
      <c r="E4" s="1" t="s">
        <v>86</v>
      </c>
      <c r="H4" t="s">
        <v>202</v>
      </c>
      <c r="I4" t="s">
        <v>203</v>
      </c>
      <c r="L4" t="s">
        <v>204</v>
      </c>
    </row>
    <row r="5" spans="1:15">
      <c r="A5" t="s">
        <v>205</v>
      </c>
      <c r="E5" s="1" t="s">
        <v>206</v>
      </c>
      <c r="H5" t="s">
        <v>29</v>
      </c>
      <c r="I5" t="s">
        <v>207</v>
      </c>
      <c r="L5" s="28" t="s">
        <v>208</v>
      </c>
    </row>
    <row r="6" spans="1:15">
      <c r="E6" s="1" t="s">
        <v>209</v>
      </c>
      <c r="I6" t="s">
        <v>210</v>
      </c>
      <c r="L6" s="28" t="s">
        <v>211</v>
      </c>
    </row>
    <row r="7" spans="1:15">
      <c r="E7" s="1" t="s">
        <v>212</v>
      </c>
      <c r="I7" t="s">
        <v>35</v>
      </c>
      <c r="L7" s="28" t="s">
        <v>213</v>
      </c>
    </row>
    <row r="8" spans="1:15">
      <c r="E8" s="1" t="s">
        <v>214</v>
      </c>
      <c r="L8" s="28" t="s">
        <v>129</v>
      </c>
    </row>
    <row r="9" spans="1:15">
      <c r="L9" s="28" t="s">
        <v>215</v>
      </c>
    </row>
    <row r="10" spans="1:15">
      <c r="L10" s="28" t="s">
        <v>216</v>
      </c>
    </row>
    <row r="11" spans="1:15">
      <c r="L11" s="28" t="s">
        <v>217</v>
      </c>
    </row>
    <row r="12" spans="1:15">
      <c r="L12" s="28" t="s">
        <v>218</v>
      </c>
    </row>
    <row r="13" spans="1:15">
      <c r="L13" s="28" t="s">
        <v>219</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A28064-E7EB-471E-8ADB-894660FBB5BB}"/>
</file>

<file path=customXml/itemProps2.xml><?xml version="1.0" encoding="utf-8"?>
<ds:datastoreItem xmlns:ds="http://schemas.openxmlformats.org/officeDocument/2006/customXml" ds:itemID="{9FF3A022-14CF-46D5-8131-E943E7D1100E}"/>
</file>

<file path=customXml/itemProps3.xml><?xml version="1.0" encoding="utf-8"?>
<ds:datastoreItem xmlns:ds="http://schemas.openxmlformats.org/officeDocument/2006/customXml" ds:itemID="{8D4239CF-636B-4907-A4B8-9D5ACB36E6D9}"/>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
  <cp:revision/>
  <dcterms:created xsi:type="dcterms:W3CDTF">2020-12-07T14:41:17Z</dcterms:created>
  <dcterms:modified xsi:type="dcterms:W3CDTF">2025-02-11T13:43:29Z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ies>
</file>