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25C349F-7E98-4504-881E-1356FE74B0F3}"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<sst xmlns="http://schemas.openxmlformats.org/spreadsheetml/2006/main" count="326" uniqueCount="222">
  <si>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</si>
  <si>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</si>
  <si>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</si>
  <si>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</si>
  <si>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</si>
  <si>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</si>
  <si>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</si>
  <si>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</si>
  <si>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</si>
  <si>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</si>
  <si>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</si>
  <si>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</si>
  <si>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</si>
  <si>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</si>
  <si>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</si>
  <si>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</si>
  <si>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</si>
  <si>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</si>
  <si>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</si>
  <si>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</si>
  <si>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</si>
  <si>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</si>
  <si>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</si>
  <si>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</si>
  <si>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</si>
  <si>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</si>
  <si>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</si>
  <si>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</si>
  <si>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</si>
  <si>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</si>
  <si>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</si>
  <si>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</si>
  <si>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</si>
  <si>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</si>
  <si>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</si>
  <si>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</si>
  <si>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</si>
  <si>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</si>
  <si>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</si>
  <si>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</si>
  <si>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</si>
  <si>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</si>
  <si>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</si>
  <si>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</si>
  <si>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</si>
  <si>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</si>
  <si>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</si>
  <si>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</si>
  <si>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</si>
  <si>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</si>
  <si>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</si>
  <si>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</si>
  <si>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</si>
  <si>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</si>
  <si>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</si>
  <si>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</si>
  <si>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</si>
  <si>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</si>
  <si>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</si>
  <si>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</si>
  <si>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</si>
  <si>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</si>
  <si>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</si>
  <si>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</si>
  <si>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</si>
  <si>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</si>
  <si>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</si>
  <si>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</si>
  <si>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</si>
  <si>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</si>
  <si>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</si>
  <si>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</si>
  <si>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</si>
  <si>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</si>
  <si>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</si>
  <si>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</si>
  <si>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</si>
  <si>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</si>
  <si>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</si>
  <si>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</si>
  <si>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</si>
  <si>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</si>
  <si>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</si>
  <si>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</si>
  <si>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</si>
  <si>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</si>
  <si>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</si>
  <si>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</si>
  <si>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</si>
  <si>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</si>
  <si>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</si>
  <si>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</si>
  <si>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</si>
  <si>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</si>
  <si>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</si>
  <si>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</si>
  <si>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</si>
  <si>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</si>
  <si>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</si>
  <si>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</si>
  <si>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</si>
  <si>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</si>
  <si>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</si>
  <si>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</si>
  <si>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</si>
  <si>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</si>
  <si>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</si>
  <si>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</si>
  <si>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</si>
  <si>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</si>
  <si>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</si>
  <si>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</si>
  <si>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</si>
  <si>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</si>
  <si>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</si>
  <si>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</si>
  <si>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</si>
  <si>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</si>
  <si>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</si>
  <si>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</si>
  <si>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</si>
  <si>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</si>
  <si>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</si>
  <si>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</si>
  <si>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</si>
  <si>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</si>
  <si>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</si>
  <si>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</si>
  <si>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</si>
  <si>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</si>
  <si>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</si>
  <si>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</si>
  <si>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</si>
  <si>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</si>
  <si>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</si>
  <si>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</si>
  <si>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</si>
  <si>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</si>
  <si>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</si>
  <si>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</si>
  <si>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</si>
  <si>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</si>
  <si>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</si>
  <si>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</si>
  <si>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</si>
  <si>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</si>
  <si>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</si>
  <si>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</si>
  <si>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</si>
  <si>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</si>
  <si>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</si>
  <si>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</si>
  <si>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</si>
  <si>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</si>
  <si>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</si>
  <si>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</si>
  <si>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</si>
  <si>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</si>
  <si>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</si>
  <si>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</si>
  <si>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</si>
  <si>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</si>
  <si>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</si>
  <si>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</si>
  <si>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</si>
  <si>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</si>
  <si>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</si>
  <si>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</si>
  <si>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</si>
  <si>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</si>
  <si>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</si>
  <si>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</si>
  <si>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</si>
  <si>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</si>
  <si>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</si>
  <si>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</si>
  <si>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</si>
  <si>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</si>
  <si>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</si>
  <si>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</si>
  <si>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</si>
  <si>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</si>
  <si>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</si>
  <si>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</si>
  <si>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</si>
  <si>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</si>
  <si>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</si>
  <si>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</si>
  <si>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</si>
  <si>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</si>
  <si>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</si>
  <si>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</si>
  <si>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</si>
  <si>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</si>
  <si>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</si>
  <si>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VEINTIDOS (22°) CIVIL MUNICIPAL DE BOGOTÁ D.C</t>
  </si>
  <si>
    <t>ALLIANZ SEGUROS S.A.</t>
  </si>
  <si>
    <t>11001400302220240031700</t>
  </si>
  <si>
    <t>EDUIN FERNANDO MATEUS GALEANO</t>
  </si>
  <si>
    <t>Carrera 9 # 14 – 09 de Barbosa Santander</t>
  </si>
  <si>
    <t>edwin.fermacsa@gmail.com</t>
  </si>
  <si>
    <t>N/A</t>
  </si>
  <si>
    <t>22 de abril de 1990</t>
  </si>
  <si>
    <t>30 años</t>
  </si>
  <si>
    <t>ACTIVIDADES DE TELECOMUNICACIONES ALAMBRICAS</t>
  </si>
  <si>
    <t>$3,000,000</t>
  </si>
  <si>
    <t>05 de abril de 2022</t>
  </si>
  <si>
    <t>ALVARO HURTADO PARDO</t>
  </si>
  <si>
    <t>EDP181</t>
  </si>
  <si>
    <t>022945566 / 0</t>
  </si>
  <si>
    <t>5 de diciembre de 2024</t>
  </si>
  <si>
    <t>2 de diciembre de 2024</t>
  </si>
  <si>
    <t>18 de diciembre de 2024</t>
  </si>
  <si>
    <t xml:space="preserve">1. ALLIANZ SEGUROS S.A., expidió la Póliza de Seguro número 022945566/0, para amparar el riesgo de responsabilidad civil extracontractual derivada de la conducción del vehículo de placas EDP181.
2. El día 5 de abril de 2022, ocurrió un accidente de tránsito entre el conductor del vehículo de placas EDP181 y la motocicleta de placas RJU47B, que generó lesiones al señor EDUIN FERNANDO MATEUS GALEANO y daños materiales en la motocicleta.
3. El día 26 de octubre de 2023, el demandante solicitó a la aseguradora la indmenización de los perjuicios que aduce le fueron causados en el accidente.
4. Se refiere que la compañía no objetó la solicitud del demandante dentro del mes siguiente. </t>
  </si>
  <si>
    <t>112996180-214597</t>
  </si>
  <si>
    <t>22945566/0</t>
  </si>
  <si>
    <t>08/09/2021 hasta las 24:00 horas del
07/09/2022.</t>
  </si>
  <si>
    <t>X</t>
  </si>
  <si>
    <t>Intereses moratorios</t>
  </si>
  <si>
    <t>EXCEPCIONES DE MERITO FRENTE AL MANDAMIENTO DE PAGO
1. INEXISTENCIA DE OBLIGACIÓN DE PAGO A CARGO DE ALLIANZ SEGUROS S.A. POR INEXISTENCIA DE TÍTULO EJECUTIVO
2. LA AUSENCIA DE OBJECIÓN NO IMPLICA PER SÉ EL RECONOCIMIENTO DE UN DERECHO, MÁXIME CUANDO NO EXISTIÓ UNA RECLAMACIÓN EN ESTRICTO SENTIDO Y ES EVIDENTE LA AUSENCIA DEL TÍTULO COMPLEJO
3. EN TODO CASO NO PUEDE EJECUTARSE A ALLIANZ SEGUROS POR UN RIESGO NO REALIZADO, PUESTO QUE EL DEMANDANTE OCASIONÓ EL ACCIDENTE
4. SUBSIDIARIAMENTE ES IMPROCEDENTE EL PAGO DE PERJUICIOS POR ESTA VÍA PORQUE EL DEMANDANTE DEBE ASUMIR LA PROPORCIÓN DEL DAÑO EN TANTO CONCURRIÓ A SU GENERACIÓN
5. LOS PERJUICIOS PRETEDIDOS POR VÍA EJECUTIVA NO TIENEN PRUEBA Y SON EXORBITANTES
6. IMPROCEDENCIA TOTAL DEL COBRO DE INTERESES MORATORIOS
7. EL PROCESO EJECUTIVO NO ES LA VÍA PROCESAL ACERTADA PARA RESOLVER EL OBJETO DE LA LITIS
8. CARÁCTER MERAMENTE INDEMNIZATORIO QUE REVISTEN LOS CONTRATOS DE SEGUROS
9. RIESGOS EXPRESAMENTE EXCLUIDOS EN LA PÓLIZA DE SEGURO DE AUTOMOVILES
10. SUJECIÓN A LAS CONDICIONES PARTICULARES Y GENERALES DEL CONTRATO DE SEGURO, EL CLAUSULADO Y LOS AMPAROS.
11. EN CUALQUIER CASO, DE NINGUNA FORMA SE PODRÁ EXCEDER EL LIMITE DEL VALOR ASEGURADO.
12. DISPONIBILIDAD DE LA SUMA ASEGURADA
13. PRESCRIPCIÓN ORDINARIA DE LA ACCIÓN DERIVADA DEL CONTRATO DE SEGURO
14. GENERICA O INNOMINADA Y OTRAS</t>
  </si>
  <si>
    <t>La liquidación objetiva de las pretensiones del proceso ejecutivo se estiman en la suma de $149.654.306, lo anterior teniendo en cuenta lo siguiente:
Tratandose del proceso ejecutivo por falta de objeción debe decirse que la cuantía por la cual se libró mandamiento de pago corresponde al mismo valor que el demandante reclamó extrajudicialmente a la compañía, por lo tanto ese valor de la orden de pago constituye el alcance de la liquidación, sin embargo, para efectos de desglosar la información sobre los rubros que comprende esa suma se precisa lo siguiente: 
Lucro cesante: $94.463.707
Lo anterior, teniendo en cuenta que este fue el valor de la liquidación presentada por el demandante en su reclamación, y que además obedece al mismo valor por el cual se libró mandamiento de pago, pues aunque en la contestación se discutió la cuantía reclamada, lo cierto es que la manifestación frente a la falta de objeción genera una presunción frente al ingreso supuestamente devengado, aspecto que podría desvirtuarse en el curso del proceso, pero que a la fecha en el plenario no hay pruebas para afirmar que el demandante devengaba un valor menor. El valor del lucro cesante referido es consecuente entre la solicitud del reclamo y lo ordenado en el mandamiento de pago, aspecto que fue explicado por la demandante en su reclamo bajo los isguientes aspectos (i) a la fecha del accidente (5 de abril de 2022) el señor Mateus Galeano tenía 32 años, puesto que nació el 22 de abril de 1990, lo que genera un periodo indemnizable de 48,4 años, (ii) además fue calificado con una pérdida de capacidad laboral del 11.90% conforme al Dictamen que obra en el expediente. (iii) Adicionalmente, se tuvo en cuenta el salario de $3.000.000 el cual se indexó con el IPC de septiembre 2023, lo que arroja un  IBL de $425.073. 
Daño moral: $23.200.000
Teniendo en cuenta que este fue el valor pedido por el demandante en su reclamación, y que además obedece al mismo valor por el cual se libró mandamiento de pago, pues aunque en la contestación se discutió la cuantía reclamada, lo cierto es que la manifestación frente a la falta de objeción genera una presunción máxime tratandose de perjuicios morales cuya valoración se sujeta al arbitrio del juzgador, por ende el valor pedido y librado como orden de pago es el que constituye el valor de este rubro. 
Deducible: La póliza no contempla deducible para el amparo de RCE
Intereses moratorios (Articulo 1080 Código de Comercio):  $31.990.599 
Los intereses se liquidaron sobre una base de $117.663.707, a partir del 2 de enero de 2024, que corresponde a un mes después de que el demandante allegó extrajudicialmente el certificado de la contadora y los extractos bancarios para completar la documentación de su petición radicada inicialmente el 26 de octubre de 2023, además esa misma fecha corresponde a los intereses ordenados en el mandamiento de pago, hasta el 26 de diciembre de 2024, fecha de presentación de este informe.</t>
  </si>
  <si>
    <t>La contingencia se califica como PROBABLE teniendo en cuenta que la póliza presta cobertura temporal y material, la responsabilidad del conductor del vehículo asegurado en la ocurrencia del accidente de tránsito se encuentra acreditada y la solicitud efectuada por el demandante hasta el momento se presume que cumple los presupuestos de una reclamación en los términos del artículo 1077 del C.CO.
Lo primero que debe tomarse en consideración, es que la Póliza de Seguro Automóviles Individual Livianos Particulares No.022945566 / 0, cuyo asegurado es ALVARO HURTADO PARDO, presta cobertura material y temporal, de conformidad con los hechos y pretensiones expuestas en el líbelo de la demanda. Frente a la cobertura temporal, debe señalarse que el accidente de tránsito ocurrió el 05 de abril de 2022, es decir, dentro del periodo de vigencia de la póliza, comprendida entre el 08 de septiembre de 2021 hasta el 07 de septiembre 2022. Aunado a ello, presta cobertura material en tanto ampara la responsabilidad civil extracontractual, bajo la cual pretender afectarse el seguro.
Por otro lado, debe decirse que si bien este proceso se inició como uno de naturaleza ejecutiva fincado en el mérito ejecutivo de la póliza por la falta de objeción del asegurador, esa sola falta de objeción comporta una presunción legal respecto a la ocurrencia del hecho y la cuantía, empero en cuanto a  la responsabilidad del conductor del vehiculo asegurado,  mediante la solicitud indemnizatoria elevada por la parte demandante el 26 de octubre de 2023 ante la compañía se acreditó a través del  Informe Policial de Accidente de tránsito en el cual se  atribuyó al señor ALVARO HURTADO PARDO, la codificación 122  "Girar bruscamente: Cruce repentino con o sin indicación." además se aportó un video que evidencia que el asegurado giró repentinamente invadiendo el carril del motociclista, quien si bien parece desplazarse a una mayor velocidad, lo cierto es que iba conservando el carril destinado para su circulación, de ahí que la causa eficiente del accidente es la invasión de carril para efectuar un giro por parte del asegurado, y no existe medio que lo desacredite, y  en cuanto al valor de la pérdida,  el reclamante en su solicitud de octubre de 2023 acreditó una PCL del 11,90% en virtud del dictamen emitido por la junta regional de calificación de invalidez de Santander, además manifestó que ostentaba un  ingreso de 3 millones mensuales que aunque se pueda discutir su cuantía, lo cierto es que se genera una presunción legal que al momento no se ha podido desvirtuar, y por ello es menester considerar dicho rubro como prueba del lucro cesante pretendido, finalmente la cuantía del daño moral goza de presunción, al margen de reseñarse que la suma de $23.200.000 no luce irrazonable. Por lo anterior, tanto la ocurrencia del riesgo como la cuantía goza de presunción y al margen de desvirtuarla o no en el curso del proceso, lo cierto es que el valor del reclamo extrajudicial es el mismo consignado en el mandamiento de pago, razón por la cual de cara a la pretensión ejecutiva la contingencia se califica como probable.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</si>
</sst>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42" fontId="6" fillId="7" borderId="1" xfId="1" applyFont="1" applyFill="1" applyBorder="1" applyAlignment="1" applyProtection="1">
      <alignment horizontal="center" vertical="top" wrapText="1"/>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sheetData>
      <sheetData sheetId="1"/>
      <sheetData sheetId="2">
        <row r="17">
          <cell r="B17">
            <v>100000000</v>
          </cell>
          <cell r="C17"/>
        </row>
      </sheetData>
      <sheetData sheetId="3">
        <row r="8">
          <cell r="B8" t="str">
            <v>PROBABLE GENERALES</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win.fermacs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8" zoomScale="70" zoomScaleNormal="70" workbookViewId="0">
      <selection activeCell="B28" sqref="B28:C28"/>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3" t="s">
        <v>0</v>
      </c>
      <c r="B1" s="63"/>
      <c r="C1" s="63"/>
    </row>
    <row r="2" spans="1:3" x14ac:dyDescent="0.25">
      <c r="A2" s="5" t="s">
        <v>162</v>
      </c>
      <c r="B2" s="68" t="s">
        <v>197</v>
      </c>
      <c r="C2" s="69"/>
    </row>
    <row r="3" spans="1:3" x14ac:dyDescent="0.25">
      <c r="A3" s="5" t="s">
        <v>125</v>
      </c>
      <c r="B3" s="64" t="s">
        <v>195</v>
      </c>
      <c r="C3" s="65"/>
    </row>
    <row r="4" spans="1:3" x14ac:dyDescent="0.25">
      <c r="A4" s="5" t="s">
        <v>141</v>
      </c>
      <c r="B4" s="64" t="s">
        <v>196</v>
      </c>
      <c r="C4" s="65"/>
    </row>
    <row r="5" spans="1:3" ht="31.5" customHeight="1" x14ac:dyDescent="0.25">
      <c r="A5" s="5" t="s">
        <v>142</v>
      </c>
      <c r="B5" s="64" t="s">
        <v>198</v>
      </c>
      <c r="C5" s="65"/>
    </row>
    <row r="6" spans="1:3" x14ac:dyDescent="0.25">
      <c r="A6" s="5" t="s">
        <v>143</v>
      </c>
      <c r="B6" s="59" t="s">
        <v>104</v>
      </c>
      <c r="C6" s="59"/>
    </row>
    <row r="7" spans="1:3" x14ac:dyDescent="0.25">
      <c r="A7" s="25" t="s">
        <v>144</v>
      </c>
      <c r="B7" s="64" t="s">
        <v>126</v>
      </c>
      <c r="C7" s="65"/>
    </row>
    <row r="8" spans="1:3" ht="23.1" customHeight="1" x14ac:dyDescent="0.25">
      <c r="A8" s="26" t="s">
        <v>145</v>
      </c>
      <c r="B8" s="59" t="s">
        <v>198</v>
      </c>
      <c r="C8" s="59"/>
    </row>
    <row r="9" spans="1:3" x14ac:dyDescent="0.25">
      <c r="A9" s="26" t="s">
        <v>146</v>
      </c>
      <c r="B9" s="71">
        <v>1096483365</v>
      </c>
      <c r="C9" s="59"/>
    </row>
    <row r="10" spans="1:3" x14ac:dyDescent="0.25">
      <c r="A10" s="26" t="s">
        <v>147</v>
      </c>
      <c r="B10" s="57" t="s">
        <v>199</v>
      </c>
      <c r="C10" s="57"/>
    </row>
    <row r="11" spans="1:3" ht="30" customHeight="1" x14ac:dyDescent="0.25">
      <c r="A11" s="27" t="s">
        <v>148</v>
      </c>
      <c r="B11" s="57">
        <v>3166261533</v>
      </c>
      <c r="C11" s="57"/>
    </row>
    <row r="12" spans="1:3" ht="30" customHeight="1" x14ac:dyDescent="0.25">
      <c r="A12" s="5" t="s">
        <v>149</v>
      </c>
      <c r="B12" s="58" t="s">
        <v>200</v>
      </c>
      <c r="C12" s="57"/>
    </row>
    <row r="13" spans="1:3" x14ac:dyDescent="0.25">
      <c r="A13" s="5" t="s">
        <v>150</v>
      </c>
      <c r="B13" s="59" t="s">
        <v>201</v>
      </c>
      <c r="C13" s="59"/>
    </row>
    <row r="14" spans="1:3" x14ac:dyDescent="0.25">
      <c r="A14" s="5" t="s">
        <v>151</v>
      </c>
      <c r="B14" s="60" t="s">
        <v>202</v>
      </c>
      <c r="C14" s="59"/>
    </row>
    <row r="15" spans="1:3" x14ac:dyDescent="0.25">
      <c r="A15" s="5" t="s">
        <v>152</v>
      </c>
      <c r="B15" s="59" t="s">
        <v>203</v>
      </c>
      <c r="C15" s="59"/>
    </row>
    <row r="16" spans="1:3" x14ac:dyDescent="0.25">
      <c r="A16" s="5" t="s">
        <v>153</v>
      </c>
      <c r="B16" s="59" t="s">
        <v>201</v>
      </c>
      <c r="C16" s="59"/>
    </row>
    <row r="17" spans="1:3" ht="15" customHeight="1" x14ac:dyDescent="0.25">
      <c r="A17" s="5" t="s">
        <v>154</v>
      </c>
      <c r="B17" s="57" t="s">
        <v>85</v>
      </c>
      <c r="C17" s="57"/>
    </row>
    <row r="18" spans="1:3" x14ac:dyDescent="0.25">
      <c r="A18" s="5" t="s">
        <v>155</v>
      </c>
      <c r="B18" s="57" t="s">
        <v>204</v>
      </c>
      <c r="C18" s="57"/>
    </row>
    <row r="19" spans="1:3" ht="18.75" customHeight="1" x14ac:dyDescent="0.25">
      <c r="A19" s="5" t="s">
        <v>156</v>
      </c>
      <c r="B19" s="66" t="s">
        <v>205</v>
      </c>
      <c r="C19" s="67"/>
    </row>
    <row r="20" spans="1:3" x14ac:dyDescent="0.25">
      <c r="A20" s="5" t="s">
        <v>157</v>
      </c>
      <c r="B20" s="59">
        <v>1</v>
      </c>
      <c r="C20" s="59"/>
    </row>
    <row r="21" spans="1:3" ht="17.25" customHeight="1" x14ac:dyDescent="0.25">
      <c r="A21" s="5" t="s">
        <v>158</v>
      </c>
      <c r="B21" s="57" t="s">
        <v>8</v>
      </c>
      <c r="C21" s="57"/>
    </row>
    <row r="22" spans="1:3" x14ac:dyDescent="0.25">
      <c r="A22" s="26" t="s">
        <v>159</v>
      </c>
      <c r="B22" s="54" t="s">
        <v>206</v>
      </c>
      <c r="C22" s="54"/>
    </row>
    <row r="23" spans="1:3" x14ac:dyDescent="0.25">
      <c r="A23" s="26" t="s">
        <v>160</v>
      </c>
      <c r="B23" s="56" t="s">
        <v>27</v>
      </c>
      <c r="C23" s="54"/>
    </row>
    <row r="24" spans="1:3" x14ac:dyDescent="0.25">
      <c r="A24" s="26" t="s">
        <v>161</v>
      </c>
      <c r="B24" s="56" t="s">
        <v>27</v>
      </c>
      <c r="C24" s="54"/>
    </row>
    <row r="25" spans="1:3" x14ac:dyDescent="0.25">
      <c r="A25" s="70" t="s">
        <v>119</v>
      </c>
      <c r="B25" s="54" t="s">
        <v>213</v>
      </c>
      <c r="C25" s="55"/>
    </row>
    <row r="26" spans="1:3" x14ac:dyDescent="0.25">
      <c r="A26" s="70"/>
      <c r="B26" s="55"/>
      <c r="C26" s="55"/>
    </row>
    <row r="27" spans="1:3" ht="78.599999999999994" customHeight="1" x14ac:dyDescent="0.25">
      <c r="A27" s="70"/>
      <c r="B27" s="55"/>
      <c r="C27" s="55"/>
    </row>
    <row r="28" spans="1:3" x14ac:dyDescent="0.25">
      <c r="A28" s="26" t="s">
        <v>163</v>
      </c>
      <c r="B28" s="55" t="s">
        <v>207</v>
      </c>
      <c r="C28" s="55"/>
    </row>
    <row r="29" spans="1:3" x14ac:dyDescent="0.25">
      <c r="A29" s="26" t="s">
        <v>164</v>
      </c>
      <c r="B29" s="55">
        <v>13958888</v>
      </c>
      <c r="C29" s="55"/>
    </row>
    <row r="30" spans="1:3" x14ac:dyDescent="0.25">
      <c r="A30" s="26" t="s">
        <v>165</v>
      </c>
      <c r="B30" s="55" t="s">
        <v>208</v>
      </c>
      <c r="C30" s="55"/>
    </row>
    <row r="31" spans="1:3" x14ac:dyDescent="0.25">
      <c r="A31" s="26" t="s">
        <v>166</v>
      </c>
      <c r="B31" s="55" t="s">
        <v>209</v>
      </c>
      <c r="C31" s="55"/>
    </row>
    <row r="32" spans="1:3" x14ac:dyDescent="0.25">
      <c r="A32" s="26" t="s">
        <v>167</v>
      </c>
      <c r="B32" s="61" t="s">
        <v>210</v>
      </c>
      <c r="C32" s="62"/>
    </row>
    <row r="33" spans="1:3" x14ac:dyDescent="0.25">
      <c r="A33" s="5" t="s">
        <v>168</v>
      </c>
      <c r="B33" s="60" t="s">
        <v>211</v>
      </c>
      <c r="C33" s="60"/>
    </row>
    <row r="34" spans="1:3" ht="45" x14ac:dyDescent="0.25">
      <c r="A34" s="5" t="s">
        <v>169</v>
      </c>
      <c r="B34" s="60" t="s">
        <v>212</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B5A61CB-B9B7-4600-B7FB-1C6A4FAFC0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77.28515625" customWidth="1"/>
    <col min="4" max="16384" width="11.42578125" hidden="1"/>
  </cols>
  <sheetData>
    <row r="1" spans="1:3" ht="26.25" x14ac:dyDescent="0.25">
      <c r="A1" s="72" t="s">
        <v>10</v>
      </c>
      <c r="B1" s="72"/>
      <c r="C1" s="72"/>
    </row>
    <row r="2" spans="1:3" ht="15.75" customHeight="1" x14ac:dyDescent="0.25">
      <c r="A2" s="20" t="s">
        <v>11</v>
      </c>
      <c r="B2" s="73" t="s">
        <v>214</v>
      </c>
      <c r="C2" s="74"/>
    </row>
    <row r="3" spans="1:3" s="2" customFormat="1" x14ac:dyDescent="0.25">
      <c r="A3" s="5" t="s">
        <v>1</v>
      </c>
      <c r="B3" s="59" t="str">
        <f>'AUTOS  NOTA 322'!B2:C2</f>
        <v>11001400302220240031700</v>
      </c>
      <c r="C3" s="59"/>
    </row>
    <row r="4" spans="1:3" s="2" customFormat="1" x14ac:dyDescent="0.25">
      <c r="A4" s="5" t="s">
        <v>2</v>
      </c>
      <c r="B4" s="59" t="str">
        <f>'AUTOS  NOTA 322'!B3:C3</f>
        <v>JUZGADO VEINTIDOS (22°) CIVIL MUNICIPAL DE BOGOTÁ D.C</v>
      </c>
      <c r="C4" s="59"/>
    </row>
    <row r="5" spans="1:3" s="2" customFormat="1" x14ac:dyDescent="0.25">
      <c r="A5" s="5" t="s">
        <v>3</v>
      </c>
      <c r="B5" s="59" t="str">
        <f>'AUTOS  NOTA 322'!B4:C4</f>
        <v>ALLIANZ SEGUROS S.A.</v>
      </c>
      <c r="C5" s="59"/>
    </row>
    <row r="6" spans="1:3" s="2" customFormat="1" x14ac:dyDescent="0.25">
      <c r="A6" s="5" t="s">
        <v>4</v>
      </c>
      <c r="B6" s="59" t="str">
        <f>'AUTOS  NOTA 322'!B5:C5</f>
        <v>EDUIN FERNANDO MATEUS GALEANO</v>
      </c>
      <c r="C6" s="59"/>
    </row>
    <row r="7" spans="1:3" s="2" customFormat="1" x14ac:dyDescent="0.25">
      <c r="A7" s="5" t="s">
        <v>5</v>
      </c>
      <c r="B7" s="59" t="str">
        <f>'AUTOS  NOTA 322'!B6:C6</f>
        <v>DEMANDA DIRECTA</v>
      </c>
      <c r="C7" s="59"/>
    </row>
    <row r="8" spans="1:3" s="2" customFormat="1" x14ac:dyDescent="0.25">
      <c r="A8" s="29" t="s">
        <v>101</v>
      </c>
      <c r="B8" s="59" t="str">
        <f>'AUTOS  NOTA 322'!B7:C8</f>
        <v>EDUIN FERNANDO MATEUS GALEANO</v>
      </c>
      <c r="C8" s="59"/>
    </row>
    <row r="9" spans="1:3" x14ac:dyDescent="0.25">
      <c r="A9" s="20" t="s">
        <v>12</v>
      </c>
      <c r="B9" s="59" t="s">
        <v>215</v>
      </c>
      <c r="C9" s="59"/>
    </row>
    <row r="10" spans="1:3" x14ac:dyDescent="0.25">
      <c r="A10" s="20" t="s">
        <v>9</v>
      </c>
      <c r="B10" s="59" t="s">
        <v>126</v>
      </c>
      <c r="C10" s="59"/>
    </row>
    <row r="11" spans="1:3" x14ac:dyDescent="0.25">
      <c r="A11" s="20" t="s">
        <v>13</v>
      </c>
      <c r="B11" s="87">
        <v>4000000000</v>
      </c>
      <c r="C11" s="88"/>
    </row>
    <row r="12" spans="1:3" x14ac:dyDescent="0.25">
      <c r="A12" s="20" t="s">
        <v>115</v>
      </c>
      <c r="B12" s="87">
        <v>0</v>
      </c>
      <c r="C12" s="88"/>
    </row>
    <row r="13" spans="1:3" x14ac:dyDescent="0.25">
      <c r="A13" s="20" t="s">
        <v>14</v>
      </c>
      <c r="B13" s="64" t="s">
        <v>76</v>
      </c>
      <c r="C13" s="65"/>
    </row>
    <row r="14" spans="1:3" x14ac:dyDescent="0.25">
      <c r="A14" s="20" t="s">
        <v>15</v>
      </c>
      <c r="B14" s="57" t="s">
        <v>216</v>
      </c>
      <c r="C14" s="59"/>
    </row>
    <row r="15" spans="1:3" x14ac:dyDescent="0.25">
      <c r="A15" s="20" t="s">
        <v>16</v>
      </c>
      <c r="B15" s="59" t="s">
        <v>17</v>
      </c>
      <c r="C15" s="59"/>
    </row>
    <row r="16" spans="1:3" x14ac:dyDescent="0.25">
      <c r="A16" s="20" t="s">
        <v>18</v>
      </c>
      <c r="B16" s="59" t="s">
        <v>17</v>
      </c>
      <c r="C16" s="59"/>
    </row>
    <row r="17" spans="1:3" x14ac:dyDescent="0.25">
      <c r="A17" s="89" t="s">
        <v>19</v>
      </c>
      <c r="B17" s="59" t="s">
        <v>20</v>
      </c>
      <c r="C17" s="59"/>
    </row>
    <row r="18" spans="1:3" x14ac:dyDescent="0.25">
      <c r="A18" s="90"/>
      <c r="B18" s="10" t="s">
        <v>21</v>
      </c>
      <c r="C18" s="10" t="s">
        <v>22</v>
      </c>
    </row>
    <row r="19" spans="1:3" x14ac:dyDescent="0.25">
      <c r="A19" s="90"/>
      <c r="B19" s="6"/>
      <c r="C19" s="6"/>
    </row>
    <row r="20" spans="1:3" x14ac:dyDescent="0.25">
      <c r="A20" s="90"/>
      <c r="B20" s="6"/>
      <c r="C20" s="6"/>
    </row>
    <row r="21" spans="1:3" x14ac:dyDescent="0.25">
      <c r="A21" s="91"/>
      <c r="B21" s="6"/>
      <c r="C21" s="6"/>
    </row>
    <row r="22" spans="1:3" x14ac:dyDescent="0.25">
      <c r="A22" s="20" t="s">
        <v>23</v>
      </c>
      <c r="B22" s="59" t="s">
        <v>27</v>
      </c>
      <c r="C22" s="59"/>
    </row>
    <row r="23" spans="1:3" x14ac:dyDescent="0.25">
      <c r="A23" s="20" t="s">
        <v>24</v>
      </c>
      <c r="B23" s="92" t="s">
        <v>27</v>
      </c>
      <c r="C23" s="93"/>
    </row>
    <row r="24" spans="1:3" x14ac:dyDescent="0.25">
      <c r="A24" s="20" t="s">
        <v>25</v>
      </c>
      <c r="B24" s="59" t="s">
        <v>94</v>
      </c>
      <c r="C24" s="59"/>
    </row>
    <row r="25" spans="1:3" x14ac:dyDescent="0.25">
      <c r="A25" s="20" t="s">
        <v>26</v>
      </c>
      <c r="B25" s="59" t="s">
        <v>27</v>
      </c>
      <c r="C25" s="59"/>
    </row>
    <row r="26" spans="1:3" x14ac:dyDescent="0.25">
      <c r="A26" s="20" t="s">
        <v>28</v>
      </c>
      <c r="B26" s="59">
        <v>0</v>
      </c>
      <c r="C26" s="59"/>
    </row>
    <row r="27" spans="1:3" x14ac:dyDescent="0.25">
      <c r="A27" s="19" t="s">
        <v>29</v>
      </c>
      <c r="B27" s="59"/>
      <c r="C27" s="59"/>
    </row>
    <row r="28" spans="1:3" x14ac:dyDescent="0.25">
      <c r="A28" s="75" t="s">
        <v>30</v>
      </c>
      <c r="B28" s="75"/>
      <c r="C28" s="75"/>
    </row>
    <row r="29" spans="1:3" x14ac:dyDescent="0.25">
      <c r="A29" s="85" t="s">
        <v>31</v>
      </c>
      <c r="B29" s="86"/>
      <c r="C29" s="11" t="s">
        <v>217</v>
      </c>
    </row>
    <row r="30" spans="1:3" x14ac:dyDescent="0.25">
      <c r="A30" s="85" t="s">
        <v>32</v>
      </c>
      <c r="B30" s="86"/>
      <c r="C30" s="11" t="s">
        <v>217</v>
      </c>
    </row>
    <row r="31" spans="1:3" x14ac:dyDescent="0.25">
      <c r="A31" s="85" t="s">
        <v>33</v>
      </c>
      <c r="B31" s="86"/>
      <c r="C31" s="12" t="s">
        <v>217</v>
      </c>
    </row>
    <row r="32" spans="1:3" x14ac:dyDescent="0.25">
      <c r="A32" s="85" t="s">
        <v>34</v>
      </c>
      <c r="B32" s="86"/>
      <c r="C32" s="11"/>
    </row>
    <row r="33" spans="1:3" x14ac:dyDescent="0.25">
      <c r="A33" s="85" t="s">
        <v>35</v>
      </c>
      <c r="B33" s="86"/>
      <c r="C33" s="11"/>
    </row>
    <row r="34" spans="1:3" x14ac:dyDescent="0.25">
      <c r="A34" s="85" t="s">
        <v>36</v>
      </c>
      <c r="B34" s="86"/>
      <c r="C34" s="13"/>
    </row>
    <row r="35" spans="1:3" x14ac:dyDescent="0.25">
      <c r="A35" s="76" t="s">
        <v>37</v>
      </c>
      <c r="B35" s="77"/>
      <c r="C35" s="14"/>
    </row>
    <row r="36" spans="1:3" x14ac:dyDescent="0.25">
      <c r="A36" s="76" t="s">
        <v>38</v>
      </c>
      <c r="B36" s="77"/>
      <c r="C36" s="15"/>
    </row>
    <row r="37" spans="1:3" x14ac:dyDescent="0.25">
      <c r="A37" s="78" t="s">
        <v>39</v>
      </c>
      <c r="B37" s="79"/>
      <c r="C37" s="15"/>
    </row>
    <row r="38" spans="1:3" x14ac:dyDescent="0.25">
      <c r="A38" s="80"/>
      <c r="B38" s="81"/>
      <c r="C38" s="15"/>
    </row>
    <row r="39" spans="1:3" x14ac:dyDescent="0.25">
      <c r="A39" s="82"/>
      <c r="B39" s="83"/>
      <c r="C39" s="15"/>
    </row>
    <row r="40" spans="1:3" x14ac:dyDescent="0.25">
      <c r="A40" s="84" t="s">
        <v>40</v>
      </c>
      <c r="B40" s="84"/>
      <c r="C40" s="84"/>
    </row>
    <row r="41" spans="1:3" x14ac:dyDescent="0.25">
      <c r="A41" s="17" t="s">
        <v>41</v>
      </c>
      <c r="B41" s="18"/>
      <c r="C41" s="15"/>
    </row>
    <row r="42" spans="1:3" x14ac:dyDescent="0.25">
      <c r="A42" s="76" t="s">
        <v>42</v>
      </c>
      <c r="B42" s="77"/>
      <c r="C42" s="15"/>
    </row>
    <row r="43" spans="1:3" x14ac:dyDescent="0.25">
      <c r="A43" s="76" t="s">
        <v>43</v>
      </c>
      <c r="B43" s="77"/>
      <c r="C43" s="15"/>
    </row>
    <row r="44" spans="1:3" x14ac:dyDescent="0.25">
      <c r="A44" s="17" t="s">
        <v>44</v>
      </c>
      <c r="B44" s="18"/>
      <c r="C44" s="15"/>
    </row>
    <row r="45" spans="1:3" x14ac:dyDescent="0.25">
      <c r="A45" s="17" t="s">
        <v>45</v>
      </c>
      <c r="B45" s="18"/>
      <c r="C45" s="15"/>
    </row>
    <row r="46" spans="1:3" x14ac:dyDescent="0.25">
      <c r="A46" s="76" t="s">
        <v>46</v>
      </c>
      <c r="B46" s="77"/>
      <c r="C46" s="15"/>
    </row>
    <row r="47" spans="1:3" x14ac:dyDescent="0.25">
      <c r="A47" s="17" t="s">
        <v>47</v>
      </c>
      <c r="B47" s="16"/>
      <c r="C47" s="15"/>
    </row>
    <row r="48" spans="1:3" x14ac:dyDescent="0.25">
      <c r="A48" s="76" t="s">
        <v>48</v>
      </c>
      <c r="B48" s="77"/>
      <c r="C48" s="15"/>
    </row>
    <row r="49" spans="1:3" x14ac:dyDescent="0.25">
      <c r="A49" s="76" t="s">
        <v>49</v>
      </c>
      <c r="B49" s="77"/>
      <c r="C49" s="15"/>
    </row>
    <row r="50" spans="1:3" x14ac:dyDescent="0.25">
      <c r="A50" s="76" t="s">
        <v>39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0" zoomScaleNormal="80"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8" t="s">
        <v>50</v>
      </c>
      <c r="B1" s="98"/>
      <c r="C1" s="98"/>
    </row>
    <row r="2" spans="1:9" ht="15" customHeight="1" x14ac:dyDescent="0.25">
      <c r="A2" s="33" t="s">
        <v>11</v>
      </c>
      <c r="B2" s="99" t="str">
        <f>'AUTOS NOTA 321'!B2:C2</f>
        <v>112996180-214597</v>
      </c>
      <c r="C2" s="100"/>
    </row>
    <row r="3" spans="1:9" x14ac:dyDescent="0.25">
      <c r="A3" s="34" t="s">
        <v>1</v>
      </c>
      <c r="B3" s="103" t="str">
        <f>'AUTOS  NOTA 322'!B2:C2</f>
        <v>11001400302220240031700</v>
      </c>
      <c r="C3" s="103"/>
    </row>
    <row r="4" spans="1:9" x14ac:dyDescent="0.25">
      <c r="A4" s="34" t="s">
        <v>2</v>
      </c>
      <c r="B4" s="103" t="str">
        <f>'AUTOS  NOTA 322'!B3:C3</f>
        <v>JUZGADO VEINTIDOS (22°) CIVIL MUNICIPAL DE BOGOTÁ D.C</v>
      </c>
      <c r="C4" s="103"/>
    </row>
    <row r="5" spans="1:9" x14ac:dyDescent="0.25">
      <c r="A5" s="34" t="s">
        <v>3</v>
      </c>
      <c r="B5" s="103" t="str">
        <f>'AUTOS  NOTA 322'!B4:C4</f>
        <v>ALLIANZ SEGUROS S.A.</v>
      </c>
      <c r="C5" s="103"/>
    </row>
    <row r="6" spans="1:9" ht="15" customHeight="1" x14ac:dyDescent="0.25">
      <c r="A6" s="34" t="s">
        <v>4</v>
      </c>
      <c r="B6" s="103" t="str">
        <f>'AUTOS  NOTA 322'!B5:C5</f>
        <v>EDUIN FERNANDO MATEUS GALEANO</v>
      </c>
      <c r="C6" s="103"/>
    </row>
    <row r="7" spans="1:9" x14ac:dyDescent="0.25">
      <c r="A7" s="34" t="s">
        <v>5</v>
      </c>
      <c r="B7" s="103" t="str">
        <f>'AUTOS  NOTA 322'!B6:C6</f>
        <v>DEMANDA DIRECTA</v>
      </c>
      <c r="C7" s="103"/>
    </row>
    <row r="8" spans="1:9" x14ac:dyDescent="0.25">
      <c r="A8" s="36" t="s">
        <v>101</v>
      </c>
      <c r="B8" s="103" t="str">
        <f>'AUTOS  NOTA 322'!B7:C8</f>
        <v>EDUIN FERNANDO MATEUS GALEANO</v>
      </c>
      <c r="C8" s="103"/>
    </row>
    <row r="9" spans="1:9" x14ac:dyDescent="0.25">
      <c r="A9" s="34" t="s">
        <v>51</v>
      </c>
      <c r="B9" s="96">
        <f>SUM(C11,C12,C14,C15,C17)</f>
        <v>117663707</v>
      </c>
      <c r="C9" s="97"/>
    </row>
    <row r="10" spans="1:9" x14ac:dyDescent="0.25">
      <c r="A10" s="104" t="s">
        <v>52</v>
      </c>
      <c r="B10" s="101" t="s">
        <v>53</v>
      </c>
      <c r="C10" s="102"/>
    </row>
    <row r="11" spans="1:9" x14ac:dyDescent="0.25">
      <c r="A11" s="104"/>
      <c r="B11" s="35" t="s">
        <v>54</v>
      </c>
      <c r="C11" s="30">
        <v>94463707</v>
      </c>
    </row>
    <row r="12" spans="1:9" x14ac:dyDescent="0.25">
      <c r="A12" s="104"/>
      <c r="B12" s="35" t="s">
        <v>55</v>
      </c>
      <c r="C12" s="30"/>
    </row>
    <row r="13" spans="1:9" x14ac:dyDescent="0.25">
      <c r="A13" s="104"/>
      <c r="B13" s="101"/>
      <c r="C13" s="102"/>
    </row>
    <row r="14" spans="1:9" x14ac:dyDescent="0.25">
      <c r="A14" s="104"/>
      <c r="B14" s="35" t="s">
        <v>98</v>
      </c>
      <c r="C14" s="38">
        <v>23200000</v>
      </c>
    </row>
    <row r="15" spans="1:9" x14ac:dyDescent="0.25">
      <c r="A15" s="104"/>
      <c r="B15" s="35" t="s">
        <v>99</v>
      </c>
      <c r="C15" s="53"/>
      <c r="E15" s="41" t="s">
        <v>57</v>
      </c>
      <c r="F15" s="42">
        <v>0.7</v>
      </c>
    </row>
    <row r="16" spans="1:9" x14ac:dyDescent="0.25">
      <c r="A16" s="104"/>
      <c r="B16" s="101" t="s">
        <v>58</v>
      </c>
      <c r="C16" s="102"/>
      <c r="E16" s="41" t="s">
        <v>59</v>
      </c>
      <c r="F16" s="43">
        <v>0.3</v>
      </c>
      <c r="I16" s="44"/>
    </row>
    <row r="17" spans="1:9" x14ac:dyDescent="0.25">
      <c r="A17" s="104"/>
      <c r="B17" s="35"/>
      <c r="C17" s="39"/>
      <c r="F17" s="45"/>
      <c r="I17" s="44"/>
    </row>
    <row r="18" spans="1:9" ht="23.25" customHeight="1" x14ac:dyDescent="0.25">
      <c r="A18" s="37" t="s">
        <v>60</v>
      </c>
      <c r="B18" s="99" t="s">
        <v>57</v>
      </c>
      <c r="C18" s="100"/>
    </row>
    <row r="19" spans="1:9" ht="30" x14ac:dyDescent="0.25">
      <c r="A19" s="34" t="s">
        <v>62</v>
      </c>
      <c r="B19" s="112" t="s">
        <v>221</v>
      </c>
      <c r="C19" s="113"/>
    </row>
    <row r="20" spans="1:9" ht="15" customHeight="1" x14ac:dyDescent="0.25">
      <c r="A20" s="46" t="s">
        <v>63</v>
      </c>
      <c r="B20" s="109">
        <f>((C22+C23+C25+C26+C30+C28+C32+C34+C29+C33)-C37-C38)*C36*C39</f>
        <v>149654306</v>
      </c>
      <c r="C20" s="109"/>
    </row>
    <row r="21" spans="1:9" x14ac:dyDescent="0.25">
      <c r="A21" s="37" t="s">
        <v>64</v>
      </c>
      <c r="B21" s="114" t="s">
        <v>53</v>
      </c>
      <c r="C21" s="115"/>
    </row>
    <row r="22" spans="1:9" x14ac:dyDescent="0.25">
      <c r="A22" s="107"/>
      <c r="B22" s="35" t="s">
        <v>54</v>
      </c>
      <c r="C22" s="30">
        <v>94463707</v>
      </c>
    </row>
    <row r="23" spans="1:9" x14ac:dyDescent="0.25">
      <c r="A23" s="108"/>
      <c r="B23" s="35" t="s">
        <v>55</v>
      </c>
      <c r="C23" s="30">
        <v>0</v>
      </c>
    </row>
    <row r="24" spans="1:9" x14ac:dyDescent="0.25">
      <c r="A24" s="108"/>
      <c r="B24" s="101" t="s">
        <v>56</v>
      </c>
      <c r="C24" s="102"/>
    </row>
    <row r="25" spans="1:9" x14ac:dyDescent="0.25">
      <c r="A25" s="108"/>
      <c r="B25" s="35" t="s">
        <v>98</v>
      </c>
      <c r="C25" s="30">
        <v>23200000</v>
      </c>
    </row>
    <row r="26" spans="1:9" ht="29.1" customHeight="1" x14ac:dyDescent="0.25">
      <c r="A26" s="108"/>
      <c r="B26" s="35" t="s">
        <v>218</v>
      </c>
      <c r="C26" s="30">
        <v>31990599</v>
      </c>
    </row>
    <row r="27" spans="1:9" x14ac:dyDescent="0.25">
      <c r="A27" s="108"/>
      <c r="B27" s="101" t="s">
        <v>120</v>
      </c>
      <c r="C27" s="102"/>
    </row>
    <row r="28" spans="1:9" x14ac:dyDescent="0.25">
      <c r="A28" s="108"/>
      <c r="B28" s="35" t="s">
        <v>129</v>
      </c>
      <c r="C28" s="30">
        <v>0</v>
      </c>
    </row>
    <row r="29" spans="1:9" x14ac:dyDescent="0.25">
      <c r="A29" s="108"/>
      <c r="B29" s="35" t="s">
        <v>54</v>
      </c>
      <c r="C29" s="30"/>
    </row>
    <row r="30" spans="1:9" x14ac:dyDescent="0.25">
      <c r="A30" s="108"/>
      <c r="B30" s="35" t="s">
        <v>55</v>
      </c>
      <c r="C30" s="30">
        <v>0</v>
      </c>
    </row>
    <row r="31" spans="1:9" x14ac:dyDescent="0.25">
      <c r="A31" s="108"/>
      <c r="B31" s="101" t="s">
        <v>121</v>
      </c>
      <c r="C31" s="102"/>
    </row>
    <row r="32" spans="1:9" x14ac:dyDescent="0.25">
      <c r="A32" s="108"/>
      <c r="B32" s="35"/>
      <c r="C32" s="30"/>
    </row>
    <row r="33" spans="1:3" x14ac:dyDescent="0.25">
      <c r="A33" s="108"/>
      <c r="B33" s="35" t="s">
        <v>54</v>
      </c>
      <c r="C33" s="30">
        <v>0</v>
      </c>
    </row>
    <row r="34" spans="1:3" x14ac:dyDescent="0.25">
      <c r="A34" s="108"/>
      <c r="B34" s="35" t="s">
        <v>55</v>
      </c>
      <c r="C34" s="30">
        <v>0</v>
      </c>
    </row>
    <row r="35" spans="1:3" x14ac:dyDescent="0.25">
      <c r="A35" s="108"/>
      <c r="B35" s="101" t="s">
        <v>114</v>
      </c>
      <c r="C35" s="102"/>
    </row>
    <row r="36" spans="1:3" x14ac:dyDescent="0.25">
      <c r="A36" s="108"/>
      <c r="B36" s="35" t="s">
        <v>124</v>
      </c>
      <c r="C36" s="31">
        <v>1</v>
      </c>
    </row>
    <row r="37" spans="1:3" x14ac:dyDescent="0.25">
      <c r="A37" s="108"/>
      <c r="B37" s="35" t="s">
        <v>115</v>
      </c>
      <c r="C37" s="32">
        <v>0</v>
      </c>
    </row>
    <row r="38" spans="1:3" x14ac:dyDescent="0.25">
      <c r="A38" s="108"/>
      <c r="B38" s="35" t="s">
        <v>170</v>
      </c>
      <c r="C38" s="32"/>
    </row>
    <row r="39" spans="1:3" x14ac:dyDescent="0.25">
      <c r="A39" s="108"/>
      <c r="B39" s="35" t="s">
        <v>128</v>
      </c>
      <c r="C39" s="31">
        <v>1</v>
      </c>
    </row>
    <row r="40" spans="1:3" x14ac:dyDescent="0.25">
      <c r="A40" s="47" t="s">
        <v>65</v>
      </c>
      <c r="B40" s="109">
        <f>IFERROR(B20*(VLOOKUP(B18,E15:F17,2,0)),16666)</f>
        <v>104758014.19999999</v>
      </c>
      <c r="C40" s="109"/>
    </row>
    <row r="41" spans="1:3" ht="93" customHeight="1" x14ac:dyDescent="0.25">
      <c r="A41" s="34" t="s">
        <v>122</v>
      </c>
      <c r="B41" s="110" t="s">
        <v>220</v>
      </c>
      <c r="C41" s="111"/>
    </row>
    <row r="42" spans="1:3" ht="211.5" customHeight="1" x14ac:dyDescent="0.25">
      <c r="A42" s="34" t="s">
        <v>66</v>
      </c>
      <c r="B42" s="105" t="s">
        <v>219</v>
      </c>
      <c r="C42" s="106"/>
    </row>
    <row r="45" spans="1:3" ht="26.25" x14ac:dyDescent="0.25">
      <c r="A45" s="94" t="s">
        <v>171</v>
      </c>
      <c r="B45" s="94"/>
      <c r="C45" s="94"/>
    </row>
    <row r="46" spans="1:3" x14ac:dyDescent="0.25">
      <c r="A46" s="95" t="s">
        <v>172</v>
      </c>
      <c r="B46" s="95"/>
      <c r="C46" s="95"/>
    </row>
    <row r="47" spans="1:3" x14ac:dyDescent="0.25">
      <c r="A47" s="48" t="s">
        <v>173</v>
      </c>
      <c r="B47" s="48" t="s">
        <v>174</v>
      </c>
      <c r="C47" s="49" t="s">
        <v>175</v>
      </c>
    </row>
    <row r="48" spans="1:3" ht="27" x14ac:dyDescent="0.25">
      <c r="A48" s="50" t="s">
        <v>176</v>
      </c>
      <c r="B48" s="51" t="s">
        <v>27</v>
      </c>
      <c r="C48" s="50" t="s">
        <v>177</v>
      </c>
    </row>
    <row r="49" spans="1:3" ht="40.5" x14ac:dyDescent="0.25">
      <c r="A49" s="50" t="s">
        <v>178</v>
      </c>
      <c r="B49" s="51" t="s">
        <v>27</v>
      </c>
      <c r="C49" s="50" t="s">
        <v>179</v>
      </c>
    </row>
    <row r="50" spans="1:3" ht="27" x14ac:dyDescent="0.25">
      <c r="A50" s="50" t="s">
        <v>180</v>
      </c>
      <c r="B50" s="51" t="s">
        <v>27</v>
      </c>
      <c r="C50" s="50" t="s">
        <v>181</v>
      </c>
    </row>
    <row r="51" spans="1:3" x14ac:dyDescent="0.25">
      <c r="A51" s="50" t="s">
        <v>182</v>
      </c>
      <c r="B51" s="51" t="s">
        <v>27</v>
      </c>
      <c r="C51" s="50" t="s">
        <v>183</v>
      </c>
    </row>
    <row r="52" spans="1:3" x14ac:dyDescent="0.25">
      <c r="A52" s="50" t="s">
        <v>184</v>
      </c>
      <c r="B52" s="51" t="s">
        <v>27</v>
      </c>
      <c r="C52" s="52"/>
    </row>
    <row r="53" spans="1:3" x14ac:dyDescent="0.25">
      <c r="A53" s="50" t="s">
        <v>185</v>
      </c>
      <c r="B53" s="51" t="s">
        <v>27</v>
      </c>
      <c r="C53" s="50" t="s">
        <v>186</v>
      </c>
    </row>
    <row r="54" spans="1:3" ht="27" x14ac:dyDescent="0.25">
      <c r="A54" s="50" t="s">
        <v>187</v>
      </c>
      <c r="B54" s="51" t="s">
        <v>27</v>
      </c>
      <c r="C54" s="50" t="s">
        <v>188</v>
      </c>
    </row>
    <row r="55" spans="1:3" x14ac:dyDescent="0.25">
      <c r="A55" s="50" t="s">
        <v>189</v>
      </c>
      <c r="B55" s="51" t="s">
        <v>27</v>
      </c>
      <c r="C55" s="52" t="s">
        <v>190</v>
      </c>
    </row>
    <row r="56" spans="1:3" ht="27" x14ac:dyDescent="0.25">
      <c r="A56" s="50" t="s">
        <v>191</v>
      </c>
      <c r="B56" s="51" t="s">
        <v>27</v>
      </c>
      <c r="C56" s="52" t="s">
        <v>192</v>
      </c>
    </row>
    <row r="57" spans="1:3" ht="27" x14ac:dyDescent="0.2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2" t="s">
        <v>67</v>
      </c>
      <c r="B1" s="72"/>
      <c r="C1" s="72"/>
    </row>
    <row r="2" spans="1:3" x14ac:dyDescent="0.25">
      <c r="A2" s="20" t="s">
        <v>11</v>
      </c>
      <c r="B2" s="92" t="str">
        <f>'AUTOS NOTA 324-478'!B2:C2</f>
        <v>112996180-214597</v>
      </c>
      <c r="C2" s="93"/>
    </row>
    <row r="3" spans="1:3" x14ac:dyDescent="0.25">
      <c r="A3" s="5" t="s">
        <v>1</v>
      </c>
      <c r="B3" s="59" t="str">
        <f>'AUTOS  NOTA 322'!B2:C2</f>
        <v>11001400302220240031700</v>
      </c>
      <c r="C3" s="59"/>
    </row>
    <row r="4" spans="1:3" x14ac:dyDescent="0.25">
      <c r="A4" s="5" t="s">
        <v>2</v>
      </c>
      <c r="B4" s="59" t="str">
        <f>'AUTOS  NOTA 322'!B3:C3</f>
        <v>JUZGADO VEINTIDOS (22°) CIVIL MUNICIPAL DE BOGOTÁ D.C</v>
      </c>
      <c r="C4" s="59"/>
    </row>
    <row r="5" spans="1:3" x14ac:dyDescent="0.25">
      <c r="A5" s="5" t="s">
        <v>3</v>
      </c>
      <c r="B5" s="59" t="str">
        <f>'AUTOS  NOTA 322'!B4:C4</f>
        <v>ALLIANZ SEGUROS S.A.</v>
      </c>
      <c r="C5" s="59"/>
    </row>
    <row r="6" spans="1:3" ht="15" customHeight="1" x14ac:dyDescent="0.25">
      <c r="A6" s="5" t="s">
        <v>4</v>
      </c>
      <c r="B6" s="59" t="str">
        <f>'AUTOS  NOTA 322'!B5:C5</f>
        <v>EDUIN FERNANDO MATEUS GALEANO</v>
      </c>
      <c r="C6" s="59"/>
    </row>
    <row r="7" spans="1:3" ht="15" customHeight="1" x14ac:dyDescent="0.25">
      <c r="A7" s="5" t="s">
        <v>5</v>
      </c>
      <c r="B7" s="59" t="str">
        <f>'AUTOS  NOTA 322'!B6:C6</f>
        <v>DEMANDA DIRECTA</v>
      </c>
      <c r="C7" s="59"/>
    </row>
    <row r="8" spans="1:3" ht="15" customHeight="1" x14ac:dyDescent="0.25">
      <c r="A8" s="29" t="s">
        <v>101</v>
      </c>
      <c r="B8" s="59" t="str">
        <f>'AUTOS  NOTA 322'!B7:C8</f>
        <v>EDUIN FERNANDO MATEUS GALEANO</v>
      </c>
      <c r="C8" s="59"/>
    </row>
    <row r="9" spans="1:3" ht="18.95" customHeight="1" x14ac:dyDescent="0.25">
      <c r="A9" s="5" t="s">
        <v>102</v>
      </c>
      <c r="B9" s="59"/>
      <c r="C9" s="59"/>
    </row>
    <row r="10" spans="1:3" x14ac:dyDescent="0.25">
      <c r="A10" s="7" t="s">
        <v>64</v>
      </c>
      <c r="B10" s="118">
        <f>'AUTOS NOTA 324-478'!B20:C20</f>
        <v>149654306</v>
      </c>
      <c r="C10" s="118"/>
    </row>
    <row r="11" spans="1:3" x14ac:dyDescent="0.25">
      <c r="A11" s="7" t="s">
        <v>116</v>
      </c>
      <c r="B11" s="119">
        <f>'AUTOS NOTA 324-478'!B40:C40</f>
        <v>104758014.19999999</v>
      </c>
      <c r="C11" s="59"/>
    </row>
    <row r="12" spans="1:3" ht="30" x14ac:dyDescent="0.25">
      <c r="A12" s="7" t="s">
        <v>68</v>
      </c>
      <c r="B12" s="116"/>
      <c r="C12" s="117"/>
    </row>
    <row r="13" spans="1:3" ht="45" x14ac:dyDescent="0.25">
      <c r="A13" s="5" t="s">
        <v>69</v>
      </c>
      <c r="B13" s="59"/>
      <c r="C13" s="59"/>
    </row>
    <row r="14" spans="1:3" ht="45" x14ac:dyDescent="0.25">
      <c r="A14" s="5" t="s">
        <v>70</v>
      </c>
      <c r="B14" s="59"/>
      <c r="C14" s="59"/>
    </row>
    <row r="15" spans="1:3" x14ac:dyDescent="0.25">
      <c r="A15" s="5" t="s">
        <v>71</v>
      </c>
      <c r="B15" s="6"/>
      <c r="C15" s="6"/>
    </row>
    <row r="16" spans="1:3" x14ac:dyDescent="0.25">
      <c r="A16" s="7" t="s">
        <v>72</v>
      </c>
      <c r="B16" s="59"/>
      <c r="C16" s="59"/>
    </row>
    <row r="17" spans="1:3" x14ac:dyDescent="0.2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6" sqref="B6:C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2" t="s">
        <v>130</v>
      </c>
      <c r="B1" s="72"/>
      <c r="C1" s="72"/>
    </row>
    <row r="2" spans="1:3" x14ac:dyDescent="0.25">
      <c r="A2" s="40" t="s">
        <v>11</v>
      </c>
      <c r="B2" s="92" t="str">
        <f>'[2]AUTOS NOTA 321'!B2:C2</f>
        <v xml:space="preserve">SINIESTRO   LEGIS </v>
      </c>
      <c r="C2" s="93"/>
    </row>
    <row r="3" spans="1:3" x14ac:dyDescent="0.25">
      <c r="A3" s="5" t="s">
        <v>1</v>
      </c>
      <c r="B3" s="59" t="str">
        <f>'[3]GENERALES NOTA 322'!B2:C2</f>
        <v xml:space="preserve">Radicado </v>
      </c>
      <c r="C3" s="59"/>
    </row>
    <row r="4" spans="1:3" x14ac:dyDescent="0.25">
      <c r="A4" s="5" t="s">
        <v>2</v>
      </c>
      <c r="B4" s="59" t="str">
        <f>'[3]GENERALES NOTA 322'!B3:C3</f>
        <v>JUZGADO</v>
      </c>
      <c r="C4" s="59"/>
    </row>
    <row r="5" spans="1:3" x14ac:dyDescent="0.25">
      <c r="A5" s="5" t="s">
        <v>3</v>
      </c>
      <c r="B5" s="59" t="str">
        <f>'[3]GENERALES NOTA 322'!B4:C4</f>
        <v xml:space="preserve">NOMBRE Y APELLIDOS DE  LOS DEMANDADOS </v>
      </c>
      <c r="C5" s="59"/>
    </row>
    <row r="6" spans="1:3" x14ac:dyDescent="0.25">
      <c r="A6" s="5" t="s">
        <v>4</v>
      </c>
      <c r="B6" s="59" t="str">
        <f>'[3]GENERALES NOTA 322'!B5:C5</f>
        <v>COLOCAR LOS NOMBRES Y APELLIDOS, SU CALIDAD (HERMANO, HIJO ETC)  PARA LOS CONYUGES E HIJOS COLOCAR LA FECHA DE NACIMIENTO.</v>
      </c>
      <c r="C6" s="59"/>
    </row>
    <row r="7" spans="1:3" x14ac:dyDescent="0.25">
      <c r="A7" s="5" t="s">
        <v>5</v>
      </c>
      <c r="B7" s="59"/>
      <c r="C7" s="59"/>
    </row>
    <row r="8" spans="1:3" x14ac:dyDescent="0.25">
      <c r="A8" s="5" t="s">
        <v>102</v>
      </c>
      <c r="B8" s="59"/>
      <c r="C8" s="59"/>
    </row>
    <row r="9" spans="1:3" x14ac:dyDescent="0.25">
      <c r="A9" s="7" t="s">
        <v>64</v>
      </c>
      <c r="B9" s="118">
        <f>'[3]GENERALES  NOTA 324 -478'!B17:C17</f>
        <v>100000000</v>
      </c>
      <c r="C9" s="118"/>
    </row>
    <row r="10" spans="1:3" x14ac:dyDescent="0.25">
      <c r="A10" s="5" t="s">
        <v>131</v>
      </c>
      <c r="B10" s="121">
        <v>0</v>
      </c>
      <c r="C10" s="121"/>
    </row>
    <row r="11" spans="1:3" x14ac:dyDescent="0.25">
      <c r="A11" s="5" t="s">
        <v>132</v>
      </c>
      <c r="B11" s="59"/>
      <c r="C11" s="59"/>
    </row>
    <row r="12" spans="1:3" x14ac:dyDescent="0.25">
      <c r="A12" s="5" t="s">
        <v>133</v>
      </c>
      <c r="B12" s="59"/>
      <c r="C12" s="59"/>
    </row>
    <row r="13" spans="1:3" x14ac:dyDescent="0.25">
      <c r="A13" s="5" t="s">
        <v>134</v>
      </c>
      <c r="B13" s="120"/>
      <c r="C13" s="120"/>
    </row>
    <row r="14" spans="1:3" x14ac:dyDescent="0.25">
      <c r="A14" s="5" t="s">
        <v>135</v>
      </c>
      <c r="B14" s="59"/>
      <c r="C14" s="59"/>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2" t="s">
        <v>136</v>
      </c>
      <c r="B1" s="72"/>
      <c r="C1" s="72"/>
    </row>
    <row r="2" spans="1:6" x14ac:dyDescent="0.25">
      <c r="A2" s="20" t="s">
        <v>11</v>
      </c>
      <c r="B2" s="92" t="str">
        <f>'[2]AUTOS NOTA 321'!B2:C2</f>
        <v xml:space="preserve">SINIESTRO   LEGIS </v>
      </c>
      <c r="C2" s="93"/>
    </row>
    <row r="3" spans="1:6" x14ac:dyDescent="0.25">
      <c r="A3" s="5" t="s">
        <v>1</v>
      </c>
      <c r="B3" s="59" t="str">
        <f>'[3]GENERALES NOTA 322'!B2:C2</f>
        <v xml:space="preserve">Radicado </v>
      </c>
      <c r="C3" s="59"/>
    </row>
    <row r="4" spans="1:6" x14ac:dyDescent="0.25">
      <c r="A4" s="5" t="s">
        <v>2</v>
      </c>
      <c r="B4" s="59" t="str">
        <f>'[3]GENERALES NOTA 322'!B3:C3</f>
        <v>JUZGADO</v>
      </c>
      <c r="C4" s="59"/>
    </row>
    <row r="5" spans="1:6" x14ac:dyDescent="0.25">
      <c r="A5" s="5" t="s">
        <v>3</v>
      </c>
      <c r="B5" s="59" t="str">
        <f>'[3]GENERALES NOTA 322'!B4:C4</f>
        <v xml:space="preserve">NOMBRE Y APELLIDOS DE  LOS DEMANDADOS </v>
      </c>
      <c r="C5" s="59"/>
    </row>
    <row r="6" spans="1:6" x14ac:dyDescent="0.25">
      <c r="A6" s="5" t="s">
        <v>4</v>
      </c>
      <c r="B6" s="59" t="str">
        <f>'[3]GENERALES NOTA 322'!B5:C5</f>
        <v>COLOCAR LOS NOMBRES Y APELLIDOS, SU CALIDAD (HERMANO, HIJO ETC)  PARA LOS CONYUGES E HIJOS COLOCAR LA FECHA DE NACIMIENTO.</v>
      </c>
      <c r="C6" s="59"/>
    </row>
    <row r="7" spans="1:6" x14ac:dyDescent="0.25">
      <c r="A7" s="5" t="s">
        <v>5</v>
      </c>
      <c r="B7" s="59"/>
      <c r="C7" s="59"/>
    </row>
    <row r="8" spans="1:6" x14ac:dyDescent="0.25">
      <c r="A8" s="5" t="s">
        <v>137</v>
      </c>
      <c r="B8" s="59"/>
      <c r="C8" s="59"/>
    </row>
    <row r="9" spans="1:6" x14ac:dyDescent="0.25">
      <c r="A9" s="5" t="s">
        <v>138</v>
      </c>
      <c r="B9" s="59"/>
      <c r="C9" s="59"/>
    </row>
    <row r="10" spans="1:6" ht="111" customHeight="1" x14ac:dyDescent="0.25">
      <c r="A10" s="5" t="s">
        <v>139</v>
      </c>
      <c r="B10" s="59"/>
      <c r="C10" s="59"/>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140</v>
      </c>
      <c r="B13" s="124"/>
      <c r="C13" s="124"/>
    </row>
    <row r="14" spans="1:6" x14ac:dyDescent="0.25">
      <c r="A14" s="37" t="s">
        <v>60</v>
      </c>
      <c r="B14" s="99"/>
      <c r="C14" s="100"/>
    </row>
    <row r="15" spans="1:6" ht="45" x14ac:dyDescent="0.25">
      <c r="A15" s="21" t="s">
        <v>63</v>
      </c>
      <c r="B15" s="125">
        <f>((C17+C18+C20+C21+C25+C23+C27+C29+C24+C28)-C32)*C31*C33</f>
        <v>0</v>
      </c>
      <c r="C15" s="125"/>
    </row>
    <row r="16" spans="1:6" x14ac:dyDescent="0.25">
      <c r="A16" s="7" t="s">
        <v>64</v>
      </c>
      <c r="B16" s="126" t="s">
        <v>53</v>
      </c>
      <c r="C16" s="127"/>
    </row>
    <row r="17" spans="1:3" x14ac:dyDescent="0.25">
      <c r="A17" s="107"/>
      <c r="B17" s="35" t="s">
        <v>54</v>
      </c>
      <c r="C17" s="30"/>
    </row>
    <row r="18" spans="1:3" x14ac:dyDescent="0.25">
      <c r="A18" s="108"/>
      <c r="B18" s="35" t="s">
        <v>55</v>
      </c>
      <c r="C18" s="30">
        <v>0</v>
      </c>
    </row>
    <row r="19" spans="1:3" x14ac:dyDescent="0.25">
      <c r="A19" s="108"/>
      <c r="B19" s="101" t="s">
        <v>56</v>
      </c>
      <c r="C19" s="102"/>
    </row>
    <row r="20" spans="1:3" x14ac:dyDescent="0.25">
      <c r="A20" s="108"/>
      <c r="B20" s="35" t="s">
        <v>98</v>
      </c>
      <c r="C20" s="30">
        <v>0</v>
      </c>
    </row>
    <row r="21" spans="1:3" ht="30" x14ac:dyDescent="0.25">
      <c r="A21" s="108"/>
      <c r="B21" s="35" t="s">
        <v>100</v>
      </c>
      <c r="C21" s="30">
        <v>0</v>
      </c>
    </row>
    <row r="22" spans="1:3" x14ac:dyDescent="0.25">
      <c r="A22" s="108"/>
      <c r="B22" s="101" t="s">
        <v>120</v>
      </c>
      <c r="C22" s="102"/>
    </row>
    <row r="23" spans="1:3" x14ac:dyDescent="0.25">
      <c r="A23" s="108"/>
      <c r="B23" s="35" t="s">
        <v>129</v>
      </c>
      <c r="C23" s="30">
        <v>0</v>
      </c>
    </row>
    <row r="24" spans="1:3" x14ac:dyDescent="0.25">
      <c r="A24" s="108"/>
      <c r="B24" s="35" t="s">
        <v>54</v>
      </c>
      <c r="C24" s="30">
        <v>0</v>
      </c>
    </row>
    <row r="25" spans="1:3" x14ac:dyDescent="0.25">
      <c r="A25" s="108"/>
      <c r="B25" s="35" t="s">
        <v>55</v>
      </c>
      <c r="C25" s="30">
        <v>0</v>
      </c>
    </row>
    <row r="26" spans="1:3" x14ac:dyDescent="0.25">
      <c r="A26" s="108"/>
      <c r="B26" s="101" t="s">
        <v>121</v>
      </c>
      <c r="C26" s="102"/>
    </row>
    <row r="27" spans="1:3" x14ac:dyDescent="0.25">
      <c r="A27" s="108"/>
      <c r="B27" s="35"/>
      <c r="C27" s="30"/>
    </row>
    <row r="28" spans="1:3" x14ac:dyDescent="0.25">
      <c r="A28" s="108"/>
      <c r="B28" s="35" t="s">
        <v>54</v>
      </c>
      <c r="C28" s="30">
        <v>0</v>
      </c>
    </row>
    <row r="29" spans="1:3" x14ac:dyDescent="0.25">
      <c r="A29" s="108"/>
      <c r="B29" s="35" t="s">
        <v>55</v>
      </c>
      <c r="C29" s="30">
        <v>0</v>
      </c>
    </row>
    <row r="30" spans="1:3" x14ac:dyDescent="0.25">
      <c r="A30" s="108"/>
      <c r="B30" s="101" t="s">
        <v>114</v>
      </c>
      <c r="C30" s="102"/>
    </row>
    <row r="31" spans="1:3" x14ac:dyDescent="0.25">
      <c r="A31" s="108"/>
      <c r="B31" s="35" t="s">
        <v>124</v>
      </c>
      <c r="C31" s="31">
        <v>1</v>
      </c>
    </row>
    <row r="32" spans="1:3" x14ac:dyDescent="0.25">
      <c r="A32" s="108"/>
      <c r="B32" s="35" t="s">
        <v>115</v>
      </c>
      <c r="C32" s="32">
        <v>0</v>
      </c>
    </row>
    <row r="33" spans="1:3" x14ac:dyDescent="0.25">
      <c r="A33" s="108"/>
      <c r="B33" s="35" t="s">
        <v>128</v>
      </c>
      <c r="C33" s="31">
        <v>1</v>
      </c>
    </row>
    <row r="34" spans="1:3" x14ac:dyDescent="0.25">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2024-12-27T03:57:34Z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