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dre\Documents\GHA\CONTESTACION\MARIA ANTONIA CASILIMA\"/>
    </mc:Choice>
  </mc:AlternateContent>
  <xr:revisionPtr revIDLastSave="0" documentId="13_ncr:1_{DBBE1251-B6F6-4329-A2D0-9093866A3062}"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6" i="11"/>
  <c r="B7" i="11"/>
  <c r="B2" i="11"/>
  <c r="D34" i="5"/>
  <c r="D35" i="5"/>
  <c r="B8" i="17"/>
  <c r="B7" i="18"/>
  <c r="B6" i="18"/>
  <c r="B5" i="18"/>
  <c r="B4" i="18"/>
  <c r="B3" i="18"/>
  <c r="B7" i="17"/>
  <c r="B6" i="17"/>
  <c r="B5" i="17"/>
  <c r="B4" i="17"/>
  <c r="B3" i="17"/>
  <c r="B17" i="11"/>
  <c r="C11" i="11"/>
  <c r="C10" i="11"/>
  <c r="B7" i="10"/>
  <c r="B7" i="14"/>
  <c r="B6" i="14"/>
  <c r="B5" i="14"/>
  <c r="B4" i="14"/>
  <c r="B3" i="14"/>
  <c r="B15" i="5"/>
  <c r="B4" i="10"/>
  <c r="B5" i="10"/>
  <c r="B5" i="11" s="1"/>
  <c r="B6" i="10"/>
  <c r="B3" i="10"/>
  <c r="B3" i="11" s="1"/>
  <c r="B28" i="11" l="1"/>
  <c r="B9" i="17"/>
</calcChain>
</file>

<file path=xl/sharedStrings.xml><?xml version="1.0" encoding="utf-8"?>
<sst xmlns="http://schemas.openxmlformats.org/spreadsheetml/2006/main" count="298" uniqueCount="202">
  <si>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</si>
  <si>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</si>
  <si>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</si>
  <si>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</si>
  <si>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</si>
  <si>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</si>
  <si>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</si>
  <si>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</si>
  <si>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</si>
  <si>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</si>
  <si>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</si>
  <si>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</si>
  <si>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</si>
  <si>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</si>
  <si>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</si>
  <si>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</si>
  <si>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</si>
  <si>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</si>
  <si>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</si>
  <si>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</si>
  <si>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</si>
  <si>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</si>
  <si>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</si>
  <si>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</si>
  <si>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</si>
  <si>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</si>
  <si>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</si>
  <si>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</si>
  <si>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</si>
  <si>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</si>
  <si>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</si>
  <si>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</si>
  <si>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</si>
  <si>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</si>
  <si>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</si>
  <si>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</si>
  <si>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</si>
  <si>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</si>
  <si>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</si>
  <si>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</si>
  <si>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</si>
  <si>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</si>
  <si>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</si>
  <si>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</si>
  <si>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</si>
  <si>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</si>
  <si>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</si>
  <si>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</si>
  <si>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</si>
  <si>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</si>
  <si>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</si>
  <si>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</si>
  <si>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</si>
  <si>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</si>
  <si>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</si>
  <si>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</si>
  <si>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</si>
  <si>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</si>
  <si>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</si>
  <si>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</si>
  <si>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</si>
  <si>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</si>
  <si>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</si>
  <si>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</si>
  <si>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</si>
  <si>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</si>
  <si>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</si>
  <si>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</si>
  <si>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</si>
  <si>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</si>
  <si>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</si>
  <si>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</si>
  <si>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</si>
  <si>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</si>
  <si>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</si>
  <si>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</si>
  <si>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</si>
  <si>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</si>
  <si>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</si>
  <si>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</si>
  <si>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</si>
  <si>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</si>
  <si>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</si>
  <si>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</si>
  <si>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</si>
  <si>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</si>
  <si>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</si>
  <si>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</si>
  <si>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</si>
  <si>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</si>
  <si>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</si>
  <si>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</si>
  <si>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</si>
  <si>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</si>
  <si>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</si>
  <si>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</si>
  <si>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</si>
  <si>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</si>
  <si>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</si>
  <si>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</si>
  <si>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</si>
  <si>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</si>
  <si>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</si>
  <si>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</si>
  <si>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</si>
  <si>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</si>
  <si>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</si>
  <si>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</si>
  <si>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</si>
  <si>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</si>
  <si>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</si>
  <si>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</si>
  <si>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</si>
  <si>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</si>
  <si>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</si>
  <si>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</si>
  <si>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</si>
  <si>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</si>
  <si>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</si>
  <si>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</si>
  <si>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</si>
  <si>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</si>
  <si>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</si>
  <si>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</si>
  <si>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</si>
  <si>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</si>
  <si>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</si>
  <si>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</si>
  <si>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</si>
  <si>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</si>
  <si>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</si>
  <si>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</si>
  <si>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</si>
  <si>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</si>
  <si>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</si>
  <si>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</si>
  <si>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</si>
  <si>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</si>
  <si>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</si>
  <si>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</si>
  <si>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</si>
  <si>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</si>
  <si>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</si>
  <si>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</si>
  <si>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</si>
  <si>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</si>
  <si>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</si>
  <si>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</si>
  <si>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</si>
  <si>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</si>
  <si>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</si>
  <si>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</si>
  <si>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</si>
  <si>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</si>
  <si>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</si>
  <si>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</si>
  <si>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</si>
  <si>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</si>
  <si>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</si>
  <si>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</si>
  <si>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</si>
  <si>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</si>
  <si>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</si>
  <si>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</si>
  <si>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</si>
  <si>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</si>
  <si>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</si>
  <si>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</si>
  <si>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</si>
  <si>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</si>
  <si>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</si>
  <si>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</si>
  <si>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</si>
  <si>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</si>
  <si>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41001310300520240022800</t>
  </si>
  <si>
    <t>JUZGADO 5 CIVIL DEL CIRCUITO DE NEIVA</t>
  </si>
  <si>
    <t>MARIA ANTONIA CASILIMA DE CAICEDO, YICELA CAICEDO CASILIMA, HERNEY CAICEDO CASILIMA, DORIS CAICEDO CASILIMA, ORLANDO CAICEDO CASILIMA, ANA YIBE CAICEDO CASILIMA, ALFARY CAICEDO CASILIMA, NIDIA CAICEDO CASILIMA  Y HELMER CAICEDO CASILIMA.</t>
  </si>
  <si>
    <t>CLINICA UROS S.A.S.</t>
  </si>
  <si>
    <t xml:space="preserve">MARIA ANTONIA CASILIMA DE CAICEDO. </t>
  </si>
  <si>
    <t>20 DE MAYO DE 2024</t>
  </si>
  <si>
    <t>08 DE JULIO DE 2024</t>
  </si>
  <si>
    <t>RC PROFESIONAL</t>
  </si>
  <si>
    <t>Daño Moral</t>
  </si>
  <si>
    <t>Daño a la Vida de Relación</t>
  </si>
  <si>
    <t>813.011.577-4</t>
  </si>
  <si>
    <t>02 de diciembre de 2024</t>
  </si>
  <si>
    <t>11 de diciembre de 2024</t>
  </si>
  <si>
    <t>30 de enero de 2025</t>
  </si>
  <si>
    <t xml:space="preserve"> 022113273/0 y 022292076</t>
  </si>
  <si>
    <t xml:space="preserve">27 de abril de 2018 </t>
  </si>
  <si>
    <t xml:space="preserve">1.	El 20 de septiembre de 2017 la señora María Antonia Casilima consultó en la Clínica Bello Horizonte por dolor de rodilla de 3 años de evolución y se le indicó que requeria un reemplazo total de rodilla derecha, por tal motivo el día 20 de abril de 2018 se realizó el reemplazo total tricompartimental de rodilla derecha en la misma entidad de cuya recuperación fue dada de alta el 23 de abril de 2018.
2.	El 17 de abril de 2018 la señora Casilima ingresó por el servicio de urgencias de la Clínica Uros S.A.S por presentar dolor en miembro inferior.
3.	Debido al dolor presentado fue valorada por neurología, quien en resonancia magnética encuentra hernia discal extruida L4-5 y por ello se le realiza cirugía el 10 de mayo de 2018 de la cual es dada de alta el 16 de mayo de 2018.
4.	El 23 de mayo de 2018 ingresó nuevamente a la Clínica Uros S.A.S indicando tener fiebre y malestar general.
5.	El día 29 de mayo de 2018 se confirmó la presencia de Staphylococus aereus meticilino resistente y se continuó tratamiento farmacológico hospitalario.
6.	El 10 de junio de 2018 se realizó astroscopia con sinovectomia y procedimiento quirúrgico de extracción de cuerpos libres intra articulares de rodilla debido a secreción de material purulento de la herida quirúrgica en rodilla derecha.
7.	El 05 de julio de 2018 se dio egreso a la señora Maria Antonia Casilima del servicio de hospitalización de la Clínica Uros S.A.S. Sin embargo, menciona la demandante que las atenciones derivadas de la presencia de esta bacteria continuaron en otras instituciones hasta el 31 de agosto de 2020. Además refiere que la bacteria adquirida presuntamente en clínica uros generó que despues de retirarle el espaciador de la rodilla no pudiera volver a caminar. </t>
  </si>
  <si>
    <t>SINIESTRO  147790256 APL 214631</t>
  </si>
  <si>
    <t xml:space="preserve">RC PROFESIONAL </t>
  </si>
  <si>
    <t>10% DE LA PERDIDA, MINIMO $4.400.000</t>
  </si>
  <si>
    <t>26/06/2017- 26/06/2018</t>
  </si>
  <si>
    <t xml:space="preserve">• Disminución de la suma asegurada por pago de indemnizaciones con cargo a la PÓLIZA 22113273
</t>
  </si>
  <si>
    <t xml:space="preserve">Consultada la siniestralidad a corte de diciembre de 2024, no se evidencian pagos en la garantia de RC Profesional </t>
  </si>
  <si>
    <t>N/A</t>
  </si>
  <si>
    <t>Daño a la vida de relación</t>
  </si>
  <si>
    <t>EXCEPCIONES PLANTEADAS FRENTE A LA DEMANDA:
1.	EXCEPCIONES PLANTEADAS POR QUIEN FORMULÓ EL LLAMAMIENTO EN GARANTÍA A MI REPRESENTADA.
2.	INEXISTENCIA DE FALLA MÉDICO COMO CONSECUENCIA DE LA PRESTACIÓN Y TRATAMIENTO ADECUADO, DILIGENTE, CUIDADOSO Y CARENTE DE CULPA REALIZADO POR PARTE DE LA CLÍNICA UROS S.A.
3.	INEXISTENTE RELACIÓN DE CAUSALIDAD ENTRE EL DAÑO O PERJUICIO ALEGADO POR LA PARTE ACTORA Y LA ACTUACIÓN DE LA CLÍNICA UROS S.A Y SU PERSONAL MÉDICO.
4.	IMPROCEDENCIA DEL RECONOCIMIENTO Y TASACIÓN EXORBITANTE DEL DAÑO MORAL.
5.	IMPROCEDENCIA DEL RECONOCIMIENTO AL DAÑO EN LA VIDA EN RELACIÓN.
6.	GENÉRICA O INNOMINADA.
EXCEPCIONES PLANTEADAS FRENTE AL LLAMAMIENTO EN GARANTÍA.
1.	FALTA DE COBERTURA TEMPORAL DE LA PÓLIZA No. 022292076 / 0 y No. 022113273 / 0.
2.	NO EXISTE OBLIGACIÓN INDEMNIZATORIA A CARGO DE ALLIANZ SEGUROS S.A., TODA VEZ QUE NO SE HA REALIZADO EL RIESGO ASEGURADO EN LAS PÓLIZA DE RESPONSABILIDAD CIVIL PROFESIONAL CLÍNICAS Y HOSPITALES No. 022113273 / 0 Y No. 022292076 / 0.
3.	. RESCRIPCIÓN DE LA ACCIÓN DERIVADA DEL CONTRATO DE SEGURO.
4.	RIESGOS EXPRESAMENTE EXCLUIDOS EN LAS PÓLIZA DE RESPONSABILIDAD CIVIL PROFESIONAL CLÍNICAS Y HOSPITALES No. 022113273 / 0 Y No. 022292076 / 0.
5.	CARÁCTER MERAMENTE INDEMNIZATORIO DE LOS CONTRATOS DE SEGURO
6.	EN CUALQUIER CASO, DE NINGUNA FORMA SE PODRÁ EXCEDER EL LÍMITE DEL VALOR ASEGURADO EN LAS PÓLIZAS No. 022292076 / 0 Y No. 022113273 / 0.
7.	EN CUALQUIER CASO, SE DEBERÁN TENER EN CUENTA LOS DEDUCIBLE SPACTADO EN LAS PÓLIZAS.
8.	GENÉRICA O INNOMINADA Y OTRAS.</t>
  </si>
  <si>
    <t>La contingencia se califica como REMOTA, toda vez que, la póliza de seguro RC. Profesional Clínicas y Hospitales No. 022113273 / 0 y No. 022292076 / 0, no prestan cobertura temporal por no cumplirse los presupuestos de la modalidad de cobertura Sunset. 
Lo primero que debe de tomarse en consideración es que las pólizas RC Profesional Clínicas y Hospitales No. 022113273 / 0 y No. 022292076 / 0, cuyo asegurado es la Clínica Uros S.A., prestan cobertura material, pero no temporal frente a los hechos y pretensiones expuestos en el escrito de demanda. Frente a la cobertura material, se advierte que ambas polizas tienen un amparo de RC Profesional, pretensión que se le endilga al asegurado. No obstante, frente a la cobertura temporal, debe señalarse que se trata de pólizas contratadas bajo la modalidad SUNSET, que amparan la responsabilidad del asegurado porlos daños causados durante la vigencia de la póliza y cuyas consecuencias sean reclamadas al asegurado o asegurador durante la misma vigencia o dentro de los dos años siguientes a su terminación. En este caso particular, la vigencia de la póliza No. 022113273 / 0 inició el 26 de junio de 2017 y terminó el 25 de junio de 2018 y la vigencia de la póliza No. 022292076 / 0, inició el 26 de junio de 2018 y terminó el 25 de junio 2019. Así las cosas, el hecho, es decir, el daño alegado por la señora María Antonia Casilima se presentó entre el 27 de abril de 2018 y el 5 de julio de 2018, es decir, dentro del periodo de vigencia de las pólizas contratadas. Sin embargo, la primera reclamación al asegurado fue realizada el 20 de junio de 2024, momento en el que se realizó la solicitud de audiencia de conciliación extrajudicial a la Clínica Uros S.A., es decir, la reclamación se efectuó fuera de la vigencia de las pólizas contratadas y del término de 2 años siguientes con los que contaba para hacer la respectiva reclamación. En esos términos, no se cumple con uno de los dos presupuestos para que opere la modalidad de cobertura.
Por otro lado, frente a la responsabilidad de la Clínica Uros S.A., en la lesión corporal causada a la señora María Antonia Casilima, es posible observar del estudio de la historia clínica de la víctima, que no existe nexo de causalidad entre el daño alegado y las actuaciones de la demandada, pues la señora María Antonia Casilima ya contaba con antecedentes infecciosos al ingreso en la Clínica Uros S.A. y fue tratada adecuadamente hasta tanto la demandante lo permitió, pues ésta solicitó el alta voluntaria de los servicios médicos ofrecidos por la asegurada.
Todo lo anterior sin perjuicio del carácter contingente del proceso.</t>
  </si>
  <si>
    <t xml:space="preserve">Como liquidación objetiva de perjuicios se estima la suma de $333.000.000. Lo anterior, con base en los siguientes fundamentos: 
1.	Daño moral: Se tendrá en cuenta la suma de 220.000.000, por concepto de daño moral, discriminados así: $60.000.000 para la señora María Antonia Casilima, victima directa del daño alegado, esto en concordancia con la sentencia SC562-2020 del 27 de febrero de 2020, en la que se establece que podrá reconocerse la suma de $60.000.000 a la victima directa del daño en caso de lesiones corporales. En este caso, se reconoce la suma máxima teniendo en cuenta que la señora Maria Antonia Casilima no puede caminar y se encuentra en silla de ruedas como consecuencia de las multiples intervenciones en su rodilla. Así mismo, se fija la suma de $20.000.000 para la señora Yisela Caicedo, hija de la victima directa, $20.000.000 para Herney Caicedo, hijo de la victima directa, $20.000.000 para Doris Caicedo, hija de la victima directa, $20.000.000 para el señor Orlando Caicedo, hijo de la víctima, $20.000.000 para la señora Ana Yibe Caicedo, hija de la víctima directa, $20.000.000 para el señor Alfray Caicedo, hijo de la victima directa, $20.000.000 para la señora Nidia Caicedo, hija de la víctima directa, $20.000.000 para el señor Helmer Caicedo, hijo de la victima directa, esto atendiendo a la sentencia SC780-2020 de fecha 10 de marzo de 2020, en la que se establece que podrá reconocerse la suma de $20.000.000 para los hijos de la victima directa de lesión corporal.
2.	Daño a la vida de relación: Se tendrá en cuenta la suma de $150.000.000 discriminados así: la suma de $30.000.000 para la señora María Antonia Casilima, victima directa del daño alegado, $15.000.000 para la señora Yisela Caicedo, hija de la víctima directa, $15.000.000 para Herney Caicedo, hijo de la víctima directa, $15.000.000 para Doris Caicedo, hija de la víctima directa, $15.000.000 para el señor Orlando Caicedo, hijo de la víctima, $15.000.000 para la señora Ana Yibe Caicedo, hija de la víctima directa, $15.000.000 para el señor Alfray Caicedo, hijo de la víctima directa, $15.000.000 para la señora Nidia Caicedo, hija de la víctima directa, $15.000.000 para el señor Helmer Caicedo, hijo de la víctima directa. 
Ante esta tipología de perjuicios es preciso señalar que la misma recae sobre el arbitrio del juez acorde con las circunstancias particulares, y desde la sentencia SC4803-2019 está, cada vez más ha sido reconocida a terceros allegados a la víctima directa. De esta manera, se tendrá en cuenta la suma de 30 millones para la víctima directa y se reducirá de conformidad con el grado de parentesco, teniendo en cuenta la sentencia SC21828-2017 en donde se analizó la pérdida caso referente a lesiones corporales, que permite acoplar esos baremos al caso de marras. 
3.	Deducible: Dado que la póliza contempla un deducible del 10% de la pérdida o mínimo $4.400.000, se indica que, al valor total de las pretensiones, esto es $370.000.000 se le resta el valor de $37.000.000 correspondiente al 10% de la sumatoria de los perjuicios reclamados, dando un total de $333.000.000.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</si>
</sst>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2" zoomScale="80" zoomScaleNormal="80" workbookViewId="0">
      <selection activeCell="C21" sqref="C21"/>
    </sheetView>
  </sheetViews>
  <sheetFormatPr baseColWidth="10" defaultColWidth="0" defaultRowHeight="14.4" x14ac:dyDescent="0.3"/>
  <cols>
    <col min="1" max="1" width="92.6640625" style="7" customWidth="1"/>
    <col min="2" max="2" width="63.77734375" style="7" customWidth="1"/>
    <col min="3" max="3" width="75.21875" style="7" customWidth="1"/>
    <col min="4" max="16384" width="11.44140625" style="2" hidden="1"/>
  </cols>
  <sheetData>
    <row r="1" spans="1:3" ht="28.5" customHeight="1" x14ac:dyDescent="0.3">
      <c r="A1" s="57" t="s">
        <v>0</v>
      </c>
      <c r="B1" s="57"/>
      <c r="C1" s="57"/>
    </row>
    <row r="2" spans="1:3" x14ac:dyDescent="0.3">
      <c r="A2" s="5" t="s">
        <v>1</v>
      </c>
      <c r="B2" s="60" t="s">
        <v>174</v>
      </c>
      <c r="C2" s="61"/>
    </row>
    <row r="3" spans="1:3" x14ac:dyDescent="0.3">
      <c r="A3" s="5" t="s">
        <v>2</v>
      </c>
      <c r="B3" s="58" t="s">
        <v>175</v>
      </c>
      <c r="C3" s="59"/>
    </row>
    <row r="4" spans="1:3" x14ac:dyDescent="0.3">
      <c r="A4" s="5" t="s">
        <v>3</v>
      </c>
      <c r="B4" s="58" t="s">
        <v>177</v>
      </c>
      <c r="C4" s="59"/>
    </row>
    <row r="5" spans="1:3" ht="14.55" customHeight="1" x14ac:dyDescent="0.3">
      <c r="A5" s="5" t="s">
        <v>4</v>
      </c>
      <c r="B5" s="58" t="s">
        <v>176</v>
      </c>
      <c r="C5" s="59"/>
    </row>
    <row r="6" spans="1:3" x14ac:dyDescent="0.3">
      <c r="A6" s="5" t="s">
        <v>5</v>
      </c>
      <c r="B6" s="44" t="s">
        <v>6</v>
      </c>
      <c r="C6" s="44"/>
    </row>
    <row r="7" spans="1:3" x14ac:dyDescent="0.3">
      <c r="A7" s="5" t="s">
        <v>7</v>
      </c>
      <c r="B7" s="58" t="s">
        <v>178</v>
      </c>
      <c r="C7" s="59"/>
    </row>
    <row r="8" spans="1:3" x14ac:dyDescent="0.3">
      <c r="A8" s="5" t="s">
        <v>8</v>
      </c>
      <c r="B8" s="55" t="s">
        <v>189</v>
      </c>
      <c r="C8" s="56"/>
    </row>
    <row r="9" spans="1:3" x14ac:dyDescent="0.3">
      <c r="A9" s="5" t="s">
        <v>9</v>
      </c>
      <c r="B9" s="55" t="s">
        <v>179</v>
      </c>
      <c r="C9" s="56"/>
    </row>
    <row r="10" spans="1:3" x14ac:dyDescent="0.3">
      <c r="A10" s="5" t="s">
        <v>10</v>
      </c>
      <c r="B10" s="55" t="s">
        <v>180</v>
      </c>
      <c r="C10" s="56"/>
    </row>
    <row r="11" spans="1:3" ht="23.25" customHeight="1" x14ac:dyDescent="0.3">
      <c r="A11" s="5" t="s">
        <v>11</v>
      </c>
      <c r="B11" s="55" t="s">
        <v>181</v>
      </c>
      <c r="C11" s="56"/>
    </row>
    <row r="12" spans="1:3" x14ac:dyDescent="0.3">
      <c r="A12" s="45" t="s">
        <v>12</v>
      </c>
      <c r="B12" s="46" t="s">
        <v>190</v>
      </c>
      <c r="C12" s="44"/>
    </row>
    <row r="13" spans="1:3" ht="30" customHeight="1" x14ac:dyDescent="0.3">
      <c r="A13" s="45"/>
      <c r="B13" s="44"/>
      <c r="C13" s="44"/>
    </row>
    <row r="14" spans="1:3" ht="73.5" customHeight="1" x14ac:dyDescent="0.3">
      <c r="A14" s="45"/>
      <c r="B14" s="44"/>
      <c r="C14" s="44"/>
    </row>
    <row r="15" spans="1:3" x14ac:dyDescent="0.3">
      <c r="A15" s="5" t="s">
        <v>13</v>
      </c>
      <c r="B15" s="49">
        <f>SUM(C17,C18,C20,C21,C23)</f>
        <v>598000000</v>
      </c>
      <c r="C15" s="50"/>
    </row>
    <row r="16" spans="1:3" ht="33.75" customHeight="1" x14ac:dyDescent="0.3">
      <c r="A16" s="51" t="s">
        <v>14</v>
      </c>
      <c r="B16" s="52" t="s">
        <v>15</v>
      </c>
      <c r="C16" s="52"/>
    </row>
    <row r="17" spans="1:3" ht="33.75" customHeight="1" x14ac:dyDescent="0.3">
      <c r="A17" s="51"/>
      <c r="B17" s="11" t="s">
        <v>16</v>
      </c>
      <c r="C17" s="6"/>
    </row>
    <row r="18" spans="1:3" ht="33.75" customHeight="1" x14ac:dyDescent="0.3">
      <c r="A18" s="51"/>
      <c r="B18" s="11" t="s">
        <v>17</v>
      </c>
      <c r="C18" s="6"/>
    </row>
    <row r="19" spans="1:3" x14ac:dyDescent="0.3">
      <c r="A19" s="51"/>
      <c r="B19" s="53" t="s">
        <v>18</v>
      </c>
      <c r="C19" s="54"/>
    </row>
    <row r="20" spans="1:3" x14ac:dyDescent="0.3">
      <c r="A20" s="51"/>
      <c r="B20" s="11" t="s">
        <v>182</v>
      </c>
      <c r="C20" s="6">
        <v>468000000</v>
      </c>
    </row>
    <row r="21" spans="1:3" x14ac:dyDescent="0.3">
      <c r="A21" s="51"/>
      <c r="B21" s="11" t="s">
        <v>183</v>
      </c>
      <c r="C21" s="6">
        <v>130000000</v>
      </c>
    </row>
    <row r="22" spans="1:3" x14ac:dyDescent="0.3">
      <c r="A22" s="51"/>
      <c r="B22" s="53" t="s">
        <v>19</v>
      </c>
      <c r="C22" s="54"/>
    </row>
    <row r="23" spans="1:3" x14ac:dyDescent="0.3">
      <c r="A23" s="51"/>
      <c r="B23" s="11"/>
      <c r="C23" s="16"/>
    </row>
    <row r="24" spans="1:3" x14ac:dyDescent="0.3">
      <c r="A24" s="5" t="s">
        <v>20</v>
      </c>
      <c r="B24" s="44" t="s">
        <v>177</v>
      </c>
      <c r="C24" s="44"/>
    </row>
    <row r="25" spans="1:3" x14ac:dyDescent="0.3">
      <c r="A25" s="5" t="s">
        <v>21</v>
      </c>
      <c r="B25" s="44" t="s">
        <v>184</v>
      </c>
      <c r="C25" s="44"/>
    </row>
    <row r="26" spans="1:3" x14ac:dyDescent="0.3">
      <c r="A26" s="5" t="s">
        <v>22</v>
      </c>
      <c r="B26" s="44" t="s">
        <v>188</v>
      </c>
      <c r="C26" s="44"/>
    </row>
    <row r="27" spans="1:3" x14ac:dyDescent="0.3">
      <c r="A27" s="5" t="s">
        <v>23</v>
      </c>
      <c r="B27" s="47" t="s">
        <v>185</v>
      </c>
      <c r="C27" s="48"/>
    </row>
    <row r="28" spans="1:3" x14ac:dyDescent="0.3">
      <c r="A28" s="5" t="s">
        <v>24</v>
      </c>
      <c r="B28" s="43" t="s">
        <v>186</v>
      </c>
      <c r="C28" s="43"/>
    </row>
    <row r="29" spans="1:3" x14ac:dyDescent="0.3">
      <c r="A29" s="5" t="s">
        <v>25</v>
      </c>
      <c r="B29" s="44" t="s">
        <v>187</v>
      </c>
      <c r="C29" s="44"/>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C52" sqref="C52"/>
    </sheetView>
  </sheetViews>
  <sheetFormatPr baseColWidth="10" defaultColWidth="0" defaultRowHeight="14.4" x14ac:dyDescent="0.3"/>
  <cols>
    <col min="1" max="1" width="44.44140625" customWidth="1"/>
    <col min="2" max="2" width="25.77734375" customWidth="1"/>
    <col min="3" max="3" width="100.6640625" customWidth="1"/>
    <col min="4" max="16384" width="11.44140625" hidden="1"/>
  </cols>
  <sheetData>
    <row r="1" spans="1:3" ht="25.8" x14ac:dyDescent="0.3">
      <c r="A1" s="72" t="s">
        <v>26</v>
      </c>
      <c r="B1" s="72"/>
      <c r="C1" s="72"/>
    </row>
    <row r="2" spans="1:3" x14ac:dyDescent="0.3">
      <c r="A2" s="13" t="s">
        <v>27</v>
      </c>
      <c r="B2" s="73" t="s">
        <v>191</v>
      </c>
      <c r="C2" s="74"/>
    </row>
    <row r="3" spans="1:3" x14ac:dyDescent="0.3">
      <c r="A3" s="5" t="s">
        <v>28</v>
      </c>
      <c r="B3" s="44" t="str">
        <f>'GENERALES NOTA 322'!B2:C2</f>
        <v>41001310300520240022800</v>
      </c>
      <c r="C3" s="44"/>
    </row>
    <row r="4" spans="1:3" x14ac:dyDescent="0.3">
      <c r="A4" s="5" t="s">
        <v>29</v>
      </c>
      <c r="B4" s="44" t="str">
        <f>'GENERALES NOTA 322'!B3:C3</f>
        <v>JUZGADO 5 CIVIL DEL CIRCUITO DE NEIVA</v>
      </c>
      <c r="C4" s="44"/>
    </row>
    <row r="5" spans="1:3" x14ac:dyDescent="0.3">
      <c r="A5" s="5" t="s">
        <v>30</v>
      </c>
      <c r="B5" s="44" t="str">
        <f>'GENERALES NOTA 322'!B4:C4</f>
        <v>CLINICA UROS S.A.S.</v>
      </c>
      <c r="C5" s="44"/>
    </row>
    <row r="6" spans="1:3" x14ac:dyDescent="0.3">
      <c r="A6" s="5" t="s">
        <v>31</v>
      </c>
      <c r="B6" s="44" t="str">
        <f>'GENERALES NOTA 322'!B5:C5</f>
        <v>MARIA ANTONIA CASILIMA DE CAICEDO, YICELA CAICEDO CASILIMA, HERNEY CAICEDO CASILIMA, DORIS CAICEDO CASILIMA, ORLANDO CAICEDO CASILIMA, ANA YIBE CAICEDO CASILIMA, ALFARY CAICEDO CASILIMA, NIDIA CAICEDO CASILIMA  Y HELMER CAICEDO CASILIMA.</v>
      </c>
      <c r="C6" s="44"/>
    </row>
    <row r="7" spans="1:3" x14ac:dyDescent="0.3">
      <c r="A7" s="5" t="s">
        <v>32</v>
      </c>
      <c r="B7" s="44" t="str">
        <f>'GENERALES NOTA 322'!B6:C6</f>
        <v>LLAMADA EN GARANTIA</v>
      </c>
      <c r="C7" s="44"/>
    </row>
    <row r="8" spans="1:3" x14ac:dyDescent="0.3">
      <c r="A8" s="13" t="s">
        <v>33</v>
      </c>
      <c r="B8" s="44">
        <v>22113273</v>
      </c>
      <c r="C8" s="44"/>
    </row>
    <row r="9" spans="1:3" x14ac:dyDescent="0.3">
      <c r="A9" s="13" t="s">
        <v>11</v>
      </c>
      <c r="B9" s="44" t="s">
        <v>192</v>
      </c>
      <c r="C9" s="44"/>
    </row>
    <row r="10" spans="1:3" x14ac:dyDescent="0.3">
      <c r="A10" s="13" t="s">
        <v>34</v>
      </c>
      <c r="B10" s="75">
        <v>1200000000</v>
      </c>
      <c r="C10" s="76"/>
    </row>
    <row r="11" spans="1:3" x14ac:dyDescent="0.3">
      <c r="A11" s="13" t="s">
        <v>35</v>
      </c>
      <c r="B11" s="77" t="s">
        <v>193</v>
      </c>
      <c r="C11" s="74"/>
    </row>
    <row r="12" spans="1:3" x14ac:dyDescent="0.3">
      <c r="A12" s="13" t="s">
        <v>36</v>
      </c>
      <c r="B12" s="58" t="s">
        <v>158</v>
      </c>
      <c r="C12" s="59"/>
    </row>
    <row r="13" spans="1:3" x14ac:dyDescent="0.3">
      <c r="A13" s="13" t="s">
        <v>37</v>
      </c>
      <c r="B13" s="44" t="s">
        <v>194</v>
      </c>
      <c r="C13" s="44"/>
    </row>
    <row r="14" spans="1:3" x14ac:dyDescent="0.3">
      <c r="A14" s="13" t="s">
        <v>38</v>
      </c>
      <c r="B14" s="44" t="s">
        <v>136</v>
      </c>
      <c r="C14" s="44"/>
    </row>
    <row r="15" spans="1:3" x14ac:dyDescent="0.3">
      <c r="A15" s="13" t="s">
        <v>39</v>
      </c>
      <c r="B15" s="44" t="s">
        <v>136</v>
      </c>
      <c r="C15" s="44"/>
    </row>
    <row r="16" spans="1:3" x14ac:dyDescent="0.3">
      <c r="A16" s="70" t="s">
        <v>40</v>
      </c>
      <c r="B16" s="44"/>
      <c r="C16" s="44"/>
    </row>
    <row r="17" spans="1:3" x14ac:dyDescent="0.3">
      <c r="A17" s="71"/>
      <c r="B17" s="9" t="s">
        <v>41</v>
      </c>
      <c r="C17" s="10" t="s">
        <v>42</v>
      </c>
    </row>
    <row r="18" spans="1:3" x14ac:dyDescent="0.3">
      <c r="A18" s="71"/>
      <c r="B18" s="11"/>
      <c r="C18" s="11"/>
    </row>
    <row r="19" spans="1:3" x14ac:dyDescent="0.3">
      <c r="A19" s="71"/>
      <c r="B19" s="11"/>
      <c r="C19" s="11"/>
    </row>
    <row r="20" spans="1:3" x14ac:dyDescent="0.3">
      <c r="A20" s="71"/>
      <c r="B20" s="11"/>
      <c r="C20" s="11"/>
    </row>
    <row r="21" spans="1:3" x14ac:dyDescent="0.3">
      <c r="A21" s="13" t="s">
        <v>43</v>
      </c>
      <c r="B21" s="44"/>
      <c r="C21" s="44"/>
    </row>
    <row r="22" spans="1:3" x14ac:dyDescent="0.3">
      <c r="A22" s="13" t="s">
        <v>44</v>
      </c>
      <c r="B22" s="58"/>
      <c r="C22" s="59"/>
    </row>
    <row r="23" spans="1:3" x14ac:dyDescent="0.3">
      <c r="A23" s="13" t="s">
        <v>45</v>
      </c>
      <c r="B23" s="44" t="s">
        <v>172</v>
      </c>
      <c r="C23" s="44"/>
    </row>
    <row r="24" spans="1:3" x14ac:dyDescent="0.3">
      <c r="A24" s="13" t="s">
        <v>46</v>
      </c>
      <c r="B24" s="44"/>
      <c r="C24" s="44"/>
    </row>
    <row r="25" spans="1:3" x14ac:dyDescent="0.3">
      <c r="A25" s="13" t="s">
        <v>47</v>
      </c>
      <c r="B25" s="44"/>
      <c r="C25" s="44"/>
    </row>
    <row r="26" spans="1:3" x14ac:dyDescent="0.3">
      <c r="A26" s="12" t="s">
        <v>48</v>
      </c>
      <c r="B26" s="44" t="s">
        <v>97</v>
      </c>
      <c r="C26" s="44"/>
    </row>
    <row r="27" spans="1:3" x14ac:dyDescent="0.3">
      <c r="A27" s="69" t="s">
        <v>49</v>
      </c>
      <c r="B27" s="69"/>
      <c r="C27" s="69"/>
    </row>
    <row r="28" spans="1:3" ht="14.55" customHeight="1" x14ac:dyDescent="0.3">
      <c r="A28" s="64" t="s">
        <v>50</v>
      </c>
      <c r="B28" s="65"/>
      <c r="C28" s="29"/>
    </row>
    <row r="29" spans="1:3" ht="14.55" customHeight="1" x14ac:dyDescent="0.3">
      <c r="A29" s="66" t="s">
        <v>51</v>
      </c>
      <c r="B29" s="67"/>
      <c r="C29" s="29"/>
    </row>
    <row r="30" spans="1:3" ht="14.55" customHeight="1" x14ac:dyDescent="0.3">
      <c r="A30" s="66" t="s">
        <v>195</v>
      </c>
      <c r="B30" s="67"/>
      <c r="C30" s="30" t="s">
        <v>196</v>
      </c>
    </row>
    <row r="31" spans="1:3" ht="14.55" customHeight="1" x14ac:dyDescent="0.3">
      <c r="A31" s="66" t="s">
        <v>52</v>
      </c>
      <c r="B31" s="67"/>
      <c r="C31" s="29"/>
    </row>
    <row r="32" spans="1:3" x14ac:dyDescent="0.3">
      <c r="A32" s="66" t="s">
        <v>53</v>
      </c>
      <c r="B32" s="67"/>
      <c r="C32" s="29"/>
    </row>
    <row r="33" spans="1:3" ht="14.55" customHeight="1" x14ac:dyDescent="0.3">
      <c r="A33" s="66" t="s">
        <v>54</v>
      </c>
      <c r="B33" s="67"/>
      <c r="C33" s="29"/>
    </row>
    <row r="34" spans="1:3" ht="14.55" customHeight="1" x14ac:dyDescent="0.3">
      <c r="A34" s="66" t="s">
        <v>55</v>
      </c>
      <c r="B34" s="67"/>
      <c r="C34" s="31"/>
    </row>
    <row r="35" spans="1:3" x14ac:dyDescent="0.3">
      <c r="A35" s="64" t="s">
        <v>56</v>
      </c>
      <c r="B35" s="65"/>
      <c r="C35" s="32"/>
    </row>
    <row r="36" spans="1:3" x14ac:dyDescent="0.3">
      <c r="A36" s="68" t="s">
        <v>57</v>
      </c>
      <c r="B36" s="68"/>
      <c r="C36" s="68"/>
    </row>
    <row r="37" spans="1:3" x14ac:dyDescent="0.3">
      <c r="A37" s="62" t="s">
        <v>58</v>
      </c>
      <c r="B37" s="62"/>
      <c r="C37" s="11" t="s">
        <v>197</v>
      </c>
    </row>
    <row r="38" spans="1:3" x14ac:dyDescent="0.3">
      <c r="A38" s="62" t="s">
        <v>59</v>
      </c>
      <c r="B38" s="62"/>
      <c r="C38" s="11" t="s">
        <v>197</v>
      </c>
    </row>
    <row r="39" spans="1:3" x14ac:dyDescent="0.3">
      <c r="A39" s="62" t="s">
        <v>60</v>
      </c>
      <c r="B39" s="62"/>
      <c r="C39" s="11" t="s">
        <v>197</v>
      </c>
    </row>
    <row r="40" spans="1:3" x14ac:dyDescent="0.3">
      <c r="A40" s="62" t="s">
        <v>61</v>
      </c>
      <c r="B40" s="62"/>
      <c r="C40" s="11" t="s">
        <v>197</v>
      </c>
    </row>
    <row r="41" spans="1:3" x14ac:dyDescent="0.3">
      <c r="A41" s="62" t="s">
        <v>62</v>
      </c>
      <c r="B41" s="62"/>
      <c r="C41" s="11" t="s">
        <v>197</v>
      </c>
    </row>
    <row r="42" spans="1:3" x14ac:dyDescent="0.3">
      <c r="A42" s="62" t="s">
        <v>63</v>
      </c>
      <c r="B42" s="62"/>
      <c r="C42" s="11" t="s">
        <v>197</v>
      </c>
    </row>
    <row r="43" spans="1:3" x14ac:dyDescent="0.3">
      <c r="A43" s="62" t="s">
        <v>64</v>
      </c>
      <c r="B43" s="62"/>
      <c r="C43" s="11" t="s">
        <v>197</v>
      </c>
    </row>
    <row r="44" spans="1:3" x14ac:dyDescent="0.3">
      <c r="A44" s="62" t="s">
        <v>65</v>
      </c>
      <c r="B44" s="62"/>
      <c r="C44" s="11" t="s">
        <v>197</v>
      </c>
    </row>
    <row r="45" spans="1:3" x14ac:dyDescent="0.3">
      <c r="A45" s="62" t="s">
        <v>66</v>
      </c>
      <c r="B45" s="62"/>
      <c r="C45" s="11" t="s">
        <v>197</v>
      </c>
    </row>
    <row r="46" spans="1:3" x14ac:dyDescent="0.3">
      <c r="A46" s="62" t="s">
        <v>67</v>
      </c>
      <c r="B46" s="62"/>
      <c r="C46" s="11" t="s">
        <v>197</v>
      </c>
    </row>
    <row r="47" spans="1:3" x14ac:dyDescent="0.3">
      <c r="A47" s="62" t="s">
        <v>68</v>
      </c>
      <c r="B47" s="62"/>
      <c r="C47" s="11" t="s">
        <v>197</v>
      </c>
    </row>
    <row r="48" spans="1:3" x14ac:dyDescent="0.3">
      <c r="A48" s="62" t="s">
        <v>69</v>
      </c>
      <c r="B48" s="62"/>
      <c r="C48" s="11" t="s">
        <v>197</v>
      </c>
    </row>
    <row r="49" spans="1:3" x14ac:dyDescent="0.3">
      <c r="A49" s="62" t="s">
        <v>70</v>
      </c>
      <c r="B49" s="62"/>
      <c r="C49" s="11" t="s">
        <v>197</v>
      </c>
    </row>
    <row r="50" spans="1:3" x14ac:dyDescent="0.3">
      <c r="A50" s="62" t="s">
        <v>71</v>
      </c>
      <c r="B50" s="62"/>
      <c r="C50" s="11" t="s">
        <v>197</v>
      </c>
    </row>
    <row r="51" spans="1:3" x14ac:dyDescent="0.3">
      <c r="A51" s="62" t="s">
        <v>72</v>
      </c>
      <c r="B51" s="62"/>
      <c r="C51" s="11" t="s">
        <v>197</v>
      </c>
    </row>
    <row r="52" spans="1:3" x14ac:dyDescent="0.3">
      <c r="A52" s="62" t="s">
        <v>73</v>
      </c>
      <c r="B52" s="62"/>
      <c r="C52" s="11"/>
    </row>
    <row r="53" spans="1:3" x14ac:dyDescent="0.3">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Normal="100" workbookViewId="0">
      <selection activeCell="B29" sqref="B29:C29"/>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2" t="s">
        <v>74</v>
      </c>
      <c r="B1" s="72"/>
      <c r="C1" s="72"/>
    </row>
    <row r="2" spans="1:6" x14ac:dyDescent="0.3">
      <c r="A2" s="20" t="s">
        <v>27</v>
      </c>
      <c r="B2" s="95" t="str">
        <f>'GENERALES NOTA 321'!B2:C2</f>
        <v>SINIESTRO  147790256 APL 214631</v>
      </c>
      <c r="C2" s="96"/>
    </row>
    <row r="3" spans="1:6" x14ac:dyDescent="0.3">
      <c r="A3" s="21" t="s">
        <v>28</v>
      </c>
      <c r="B3" s="80" t="str">
        <f>'GENERALES NOTA 321'!B3:C3</f>
        <v>41001310300520240022800</v>
      </c>
      <c r="C3" s="80"/>
    </row>
    <row r="4" spans="1:6" x14ac:dyDescent="0.3">
      <c r="A4" s="21" t="s">
        <v>29</v>
      </c>
      <c r="B4" s="80" t="str">
        <f>'GENERALES NOTA 321'!B4:C4</f>
        <v>JUZGADO 5 CIVIL DEL CIRCUITO DE NEIVA</v>
      </c>
      <c r="C4" s="80"/>
    </row>
    <row r="5" spans="1:6" x14ac:dyDescent="0.3">
      <c r="A5" s="21" t="s">
        <v>30</v>
      </c>
      <c r="B5" s="80" t="str">
        <f>'GENERALES NOTA 321'!B5:C5</f>
        <v>CLINICA UROS S.A.S.</v>
      </c>
      <c r="C5" s="80"/>
    </row>
    <row r="6" spans="1:6" ht="14.55" customHeight="1" x14ac:dyDescent="0.3">
      <c r="A6" s="21" t="s">
        <v>31</v>
      </c>
      <c r="B6" s="80" t="str">
        <f>'GENERALES NOTA 321'!B6:C6</f>
        <v>MARIA ANTONIA CASILIMA DE CAICEDO, YICELA CAICEDO CASILIMA, HERNEY CAICEDO CASILIMA, DORIS CAICEDO CASILIMA, ORLANDO CAICEDO CASILIMA, ANA YIBE CAICEDO CASILIMA, ALFARY CAICEDO CASILIMA, NIDIA CAICEDO CASILIMA  Y HELMER CAICEDO CASILIMA.</v>
      </c>
      <c r="C6" s="80"/>
    </row>
    <row r="7" spans="1:6" x14ac:dyDescent="0.3">
      <c r="A7" s="21" t="s">
        <v>32</v>
      </c>
      <c r="B7" s="80" t="str">
        <f>'GENERALES NOTA 321'!B7:C7</f>
        <v>LLAMADA EN GARANTIA</v>
      </c>
      <c r="C7" s="80"/>
    </row>
    <row r="8" spans="1:6" ht="28.8" x14ac:dyDescent="0.3">
      <c r="A8" s="21" t="s">
        <v>75</v>
      </c>
      <c r="B8" s="91">
        <f>'GENERALES NOTA 322'!B15:C15</f>
        <v>598000000</v>
      </c>
      <c r="C8" s="92"/>
    </row>
    <row r="9" spans="1:6" x14ac:dyDescent="0.3">
      <c r="A9" s="97" t="s">
        <v>76</v>
      </c>
      <c r="B9" s="83" t="s">
        <v>15</v>
      </c>
      <c r="C9" s="84"/>
    </row>
    <row r="10" spans="1:6" x14ac:dyDescent="0.3">
      <c r="A10" s="97"/>
      <c r="B10" s="22" t="s">
        <v>16</v>
      </c>
      <c r="C10" s="19">
        <f>'GENERALES NOTA 322'!C17</f>
        <v>0</v>
      </c>
    </row>
    <row r="11" spans="1:6" x14ac:dyDescent="0.3">
      <c r="A11" s="97"/>
      <c r="B11" s="22" t="s">
        <v>17</v>
      </c>
      <c r="C11" s="19">
        <f>'GENERALES NOTA 322'!C18</f>
        <v>0</v>
      </c>
    </row>
    <row r="12" spans="1:6" x14ac:dyDescent="0.3">
      <c r="A12" s="97"/>
      <c r="B12" s="83"/>
      <c r="C12" s="84"/>
    </row>
    <row r="13" spans="1:6" x14ac:dyDescent="0.3">
      <c r="A13" s="97"/>
      <c r="B13" s="22" t="s">
        <v>77</v>
      </c>
      <c r="C13" s="24">
        <v>468000000</v>
      </c>
    </row>
    <row r="14" spans="1:6" x14ac:dyDescent="0.3">
      <c r="A14" s="97"/>
      <c r="B14" s="22" t="s">
        <v>198</v>
      </c>
      <c r="C14" s="24">
        <v>130000000</v>
      </c>
      <c r="E14" t="s">
        <v>78</v>
      </c>
      <c r="F14" s="17">
        <v>0.7</v>
      </c>
    </row>
    <row r="15" spans="1:6" x14ac:dyDescent="0.3">
      <c r="A15" s="23" t="s">
        <v>79</v>
      </c>
      <c r="B15" s="95" t="s">
        <v>80</v>
      </c>
      <c r="C15" s="96"/>
    </row>
    <row r="16" spans="1:6" ht="89.25" customHeight="1" x14ac:dyDescent="0.3">
      <c r="A16" s="21" t="s">
        <v>81</v>
      </c>
      <c r="B16" s="93" t="s">
        <v>200</v>
      </c>
      <c r="C16" s="94"/>
    </row>
    <row r="17" spans="1:3" ht="28.5" customHeight="1" x14ac:dyDescent="0.3">
      <c r="A17" s="14" t="s">
        <v>82</v>
      </c>
      <c r="B17" s="78">
        <f>((C19+C20+C22+C23)-C26)*C25*C27</f>
        <v>333000000</v>
      </c>
      <c r="C17" s="78"/>
    </row>
    <row r="18" spans="1:3" x14ac:dyDescent="0.3">
      <c r="A18" s="23" t="s">
        <v>83</v>
      </c>
      <c r="B18" s="85" t="s">
        <v>15</v>
      </c>
      <c r="C18" s="86"/>
    </row>
    <row r="19" spans="1:3" x14ac:dyDescent="0.3">
      <c r="A19" s="81"/>
      <c r="B19" s="22" t="s">
        <v>16</v>
      </c>
      <c r="C19" s="19"/>
    </row>
    <row r="20" spans="1:3" x14ac:dyDescent="0.3">
      <c r="A20" s="82"/>
      <c r="B20" s="22" t="s">
        <v>17</v>
      </c>
      <c r="C20" s="19"/>
    </row>
    <row r="21" spans="1:3" x14ac:dyDescent="0.3">
      <c r="A21" s="82"/>
      <c r="B21" s="83" t="s">
        <v>18</v>
      </c>
      <c r="C21" s="84"/>
    </row>
    <row r="22" spans="1:3" x14ac:dyDescent="0.3">
      <c r="A22" s="82"/>
      <c r="B22" s="22" t="s">
        <v>77</v>
      </c>
      <c r="C22" s="19">
        <v>220000000</v>
      </c>
    </row>
    <row r="23" spans="1:3" x14ac:dyDescent="0.3">
      <c r="A23" s="82"/>
      <c r="B23" s="22" t="s">
        <v>198</v>
      </c>
      <c r="C23" s="19">
        <v>150000000</v>
      </c>
    </row>
    <row r="24" spans="1:3" x14ac:dyDescent="0.3">
      <c r="A24" s="82"/>
      <c r="B24" s="83" t="s">
        <v>85</v>
      </c>
      <c r="C24" s="84"/>
    </row>
    <row r="25" spans="1:3" x14ac:dyDescent="0.3">
      <c r="A25" s="25"/>
      <c r="B25" s="22" t="s">
        <v>86</v>
      </c>
      <c r="C25" s="26">
        <v>1</v>
      </c>
    </row>
    <row r="26" spans="1:3" x14ac:dyDescent="0.3">
      <c r="A26" s="27"/>
      <c r="B26" s="22" t="s">
        <v>35</v>
      </c>
      <c r="C26" s="28">
        <v>37000000</v>
      </c>
    </row>
    <row r="27" spans="1:3" x14ac:dyDescent="0.3">
      <c r="A27" s="27"/>
      <c r="B27" s="22" t="s">
        <v>87</v>
      </c>
      <c r="C27" s="26">
        <v>1</v>
      </c>
    </row>
    <row r="28" spans="1:3" x14ac:dyDescent="0.3">
      <c r="A28" s="18" t="s">
        <v>88</v>
      </c>
      <c r="B28" s="78">
        <f>IFERROR(B17*(VLOOKUP(B15,Hoja2!$G$1:$H$6,2,0)),16666)</f>
        <v>16666</v>
      </c>
      <c r="C28" s="78"/>
    </row>
    <row r="29" spans="1:3" ht="103.5" customHeight="1" x14ac:dyDescent="0.3">
      <c r="A29" s="21" t="s">
        <v>89</v>
      </c>
      <c r="B29" s="79" t="s">
        <v>201</v>
      </c>
      <c r="C29" s="80"/>
    </row>
    <row r="30" spans="1:3" ht="132" customHeight="1" x14ac:dyDescent="0.3">
      <c r="A30" s="21" t="s">
        <v>90</v>
      </c>
      <c r="B30" s="87" t="s">
        <v>199</v>
      </c>
      <c r="C30" s="88"/>
    </row>
    <row r="32" spans="1:3" x14ac:dyDescent="0.3">
      <c r="A32" s="27"/>
      <c r="B32" s="27"/>
      <c r="C32" s="27"/>
    </row>
    <row r="33" spans="1:3" ht="25.8" x14ac:dyDescent="0.3">
      <c r="A33" s="89" t="s">
        <v>91</v>
      </c>
      <c r="B33" s="89"/>
      <c r="C33" s="89"/>
    </row>
    <row r="34" spans="1:3" x14ac:dyDescent="0.3">
      <c r="A34" s="90" t="s">
        <v>92</v>
      </c>
      <c r="B34" s="90"/>
      <c r="C34" s="90"/>
    </row>
    <row r="35" spans="1:3" x14ac:dyDescent="0.3">
      <c r="A35" s="34" t="s">
        <v>93</v>
      </c>
      <c r="B35" s="34" t="s">
        <v>94</v>
      </c>
      <c r="C35" s="35" t="s">
        <v>95</v>
      </c>
    </row>
    <row r="36" spans="1:3" ht="26.4" x14ac:dyDescent="0.3">
      <c r="A36" s="36" t="s">
        <v>96</v>
      </c>
      <c r="B36" s="37" t="s">
        <v>97</v>
      </c>
      <c r="C36" s="36" t="s">
        <v>98</v>
      </c>
    </row>
    <row r="37" spans="1:3" ht="66" x14ac:dyDescent="0.3">
      <c r="A37" s="36" t="s">
        <v>99</v>
      </c>
      <c r="B37" s="37" t="s">
        <v>97</v>
      </c>
      <c r="C37" s="36" t="s">
        <v>100</v>
      </c>
    </row>
    <row r="38" spans="1:3" ht="39.6" x14ac:dyDescent="0.3">
      <c r="A38" s="36" t="s">
        <v>101</v>
      </c>
      <c r="B38" s="37" t="s">
        <v>97</v>
      </c>
      <c r="C38" s="36" t="s">
        <v>102</v>
      </c>
    </row>
    <row r="39" spans="1:3" ht="26.4" x14ac:dyDescent="0.3">
      <c r="A39" s="36" t="s">
        <v>103</v>
      </c>
      <c r="B39" s="37" t="s">
        <v>97</v>
      </c>
      <c r="C39" s="36" t="s">
        <v>104</v>
      </c>
    </row>
    <row r="40" spans="1:3" x14ac:dyDescent="0.3">
      <c r="A40" s="36" t="s">
        <v>105</v>
      </c>
      <c r="B40" s="37" t="s">
        <v>97</v>
      </c>
      <c r="C40" s="38"/>
    </row>
    <row r="41" spans="1:3" ht="26.4" x14ac:dyDescent="0.3">
      <c r="A41" s="36" t="s">
        <v>106</v>
      </c>
      <c r="B41" s="37" t="s">
        <v>97</v>
      </c>
      <c r="C41" s="36" t="s">
        <v>107</v>
      </c>
    </row>
    <row r="42" spans="1:3" ht="26.4" x14ac:dyDescent="0.3">
      <c r="A42" s="36" t="s">
        <v>108</v>
      </c>
      <c r="B42" s="37" t="s">
        <v>97</v>
      </c>
      <c r="C42" s="36" t="s">
        <v>109</v>
      </c>
    </row>
    <row r="43" spans="1:3" x14ac:dyDescent="0.3">
      <c r="A43" s="36" t="s">
        <v>110</v>
      </c>
      <c r="B43" s="37" t="s">
        <v>97</v>
      </c>
      <c r="C43" s="38" t="s">
        <v>111</v>
      </c>
    </row>
    <row r="44" spans="1:3" ht="26.4" x14ac:dyDescent="0.3">
      <c r="A44" s="36" t="s">
        <v>112</v>
      </c>
      <c r="B44" s="37" t="s">
        <v>97</v>
      </c>
      <c r="C44" s="38" t="s">
        <v>113</v>
      </c>
    </row>
    <row r="45" spans="1:3" ht="26.4" x14ac:dyDescent="0.3">
      <c r="A45" s="36" t="s">
        <v>114</v>
      </c>
      <c r="B45" s="37" t="s">
        <v>97</v>
      </c>
      <c r="C45" s="38" t="s">
        <v>115</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77734375" hidden="1"/>
  </cols>
  <sheetData>
    <row r="1" spans="1:3" ht="25.8" x14ac:dyDescent="0.3">
      <c r="A1" s="72" t="s">
        <v>116</v>
      </c>
      <c r="B1" s="72"/>
      <c r="C1" s="72"/>
    </row>
    <row r="2" spans="1:3" ht="16.95" customHeight="1" x14ac:dyDescent="0.3">
      <c r="A2" s="33" t="s">
        <v>27</v>
      </c>
      <c r="B2" s="77" t="str">
        <f>'GENERALES NOTA 321'!B2:C2</f>
        <v>SINIESTRO  147790256 APL 214631</v>
      </c>
      <c r="C2" s="74"/>
    </row>
    <row r="3" spans="1:3" ht="16.05" customHeight="1" x14ac:dyDescent="0.3">
      <c r="A3" s="5" t="s">
        <v>1</v>
      </c>
      <c r="B3" s="44" t="str">
        <f>'GENERALES NOTA 322'!B2:C2</f>
        <v>41001310300520240022800</v>
      </c>
      <c r="C3" s="44"/>
    </row>
    <row r="4" spans="1:3" x14ac:dyDescent="0.3">
      <c r="A4" s="5" t="s">
        <v>2</v>
      </c>
      <c r="B4" s="44" t="str">
        <f>'GENERALES NOTA 322'!B3:C3</f>
        <v>JUZGADO 5 CIVIL DEL CIRCUITO DE NEIVA</v>
      </c>
      <c r="C4" s="44"/>
    </row>
    <row r="5" spans="1:3" ht="28.95" customHeight="1" x14ac:dyDescent="0.3">
      <c r="A5" s="5" t="s">
        <v>3</v>
      </c>
      <c r="B5" s="44" t="str">
        <f>'GENERALES NOTA 322'!B4:C4</f>
        <v>CLINICA UROS S.A.S.</v>
      </c>
      <c r="C5" s="44"/>
    </row>
    <row r="6" spans="1:3" x14ac:dyDescent="0.3">
      <c r="A6" s="5" t="s">
        <v>4</v>
      </c>
      <c r="B6" s="44" t="str">
        <f>'GENERALES NOTA 322'!B5:C5</f>
        <v>MARIA ANTONIA CASILIMA DE CAICEDO, YICELA CAICEDO CASILIMA, HERNEY CAICEDO CASILIMA, DORIS CAICEDO CASILIMA, ORLANDO CAICEDO CASILIMA, ANA YIBE CAICEDO CASILIMA, ALFARY CAICEDO CASILIMA, NIDIA CAICEDO CASILIMA  Y HELMER CAICEDO CASILIMA.</v>
      </c>
      <c r="C6" s="44"/>
    </row>
    <row r="7" spans="1:3" ht="43.5" customHeight="1" x14ac:dyDescent="0.3">
      <c r="A7" s="5" t="s">
        <v>5</v>
      </c>
      <c r="B7" s="44" t="str">
        <f>'GENERALES NOTA 322'!B6:C6</f>
        <v>LLAMADA EN GARANTIA</v>
      </c>
      <c r="C7" s="44"/>
    </row>
    <row r="8" spans="1:3" x14ac:dyDescent="0.3">
      <c r="A8" s="5" t="s">
        <v>117</v>
      </c>
      <c r="B8" s="44" t="s">
        <v>80</v>
      </c>
      <c r="C8" s="44"/>
    </row>
    <row r="9" spans="1:3" x14ac:dyDescent="0.3">
      <c r="A9" s="15" t="s">
        <v>83</v>
      </c>
      <c r="B9" s="98"/>
      <c r="C9" s="98"/>
    </row>
    <row r="10" spans="1:3" x14ac:dyDescent="0.3">
      <c r="A10" s="15" t="s">
        <v>118</v>
      </c>
      <c r="B10" s="44"/>
      <c r="C10" s="44"/>
    </row>
    <row r="11" spans="1:3" x14ac:dyDescent="0.3">
      <c r="A11" s="15" t="s">
        <v>54</v>
      </c>
      <c r="B11" s="99"/>
      <c r="C11" s="63"/>
    </row>
    <row r="12" spans="1:3" ht="28.8" x14ac:dyDescent="0.3">
      <c r="A12" s="5" t="s">
        <v>119</v>
      </c>
      <c r="B12" s="44"/>
      <c r="C12" s="44"/>
    </row>
    <row r="13" spans="1:3" ht="28.8" x14ac:dyDescent="0.3">
      <c r="A13" s="5" t="s">
        <v>120</v>
      </c>
      <c r="B13" s="44"/>
      <c r="C13" s="44"/>
    </row>
    <row r="14" spans="1:3" x14ac:dyDescent="0.3">
      <c r="A14" s="5" t="s">
        <v>121</v>
      </c>
      <c r="B14" s="77"/>
      <c r="C14" s="74"/>
    </row>
    <row r="15" spans="1:3" x14ac:dyDescent="0.3">
      <c r="A15" s="15" t="s">
        <v>122</v>
      </c>
      <c r="B15" s="44"/>
      <c r="C15" s="44"/>
    </row>
    <row r="16" spans="1:3" ht="100.5" customHeight="1" x14ac:dyDescent="0.3">
      <c r="A16" s="11" t="s">
        <v>123</v>
      </c>
      <c r="B16" s="63"/>
      <c r="C16" s="63"/>
    </row>
    <row r="17" ht="36.450000000000003"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18" x14ac:dyDescent="0.3">
      <c r="A1" s="100" t="s">
        <v>124</v>
      </c>
      <c r="B1" s="100"/>
      <c r="C1" s="100"/>
    </row>
    <row r="2" spans="1:3" x14ac:dyDescent="0.3">
      <c r="A2" s="33" t="s">
        <v>27</v>
      </c>
      <c r="B2" s="77" t="str">
        <f>'GENERALES NOTA 321'!B2:C2</f>
        <v>SINIESTRO  147790256 APL 214631</v>
      </c>
      <c r="C2" s="74"/>
    </row>
    <row r="3" spans="1:3" ht="23.55" customHeight="1" x14ac:dyDescent="0.3">
      <c r="A3" s="5" t="s">
        <v>28</v>
      </c>
      <c r="B3" s="44" t="str">
        <f>'GENERALES NOTA 322'!B2:C2</f>
        <v>41001310300520240022800</v>
      </c>
      <c r="C3" s="44"/>
    </row>
    <row r="4" spans="1:3" x14ac:dyDescent="0.3">
      <c r="A4" s="5" t="s">
        <v>29</v>
      </c>
      <c r="B4" s="44" t="str">
        <f>'GENERALES NOTA 322'!B3:C3</f>
        <v>JUZGADO 5 CIVIL DEL CIRCUITO DE NEIVA</v>
      </c>
      <c r="C4" s="44"/>
    </row>
    <row r="5" spans="1:3" x14ac:dyDescent="0.3">
      <c r="A5" s="5" t="s">
        <v>30</v>
      </c>
      <c r="B5" s="44" t="str">
        <f>'GENERALES NOTA 322'!B4:C4</f>
        <v>CLINICA UROS S.A.S.</v>
      </c>
      <c r="C5" s="44"/>
    </row>
    <row r="6" spans="1:3" x14ac:dyDescent="0.3">
      <c r="A6" s="5" t="s">
        <v>31</v>
      </c>
      <c r="B6" s="44" t="str">
        <f>'GENERALES NOTA 322'!B5:C5</f>
        <v>MARIA ANTONIA CASILIMA DE CAICEDO, YICELA CAICEDO CASILIMA, HERNEY CAICEDO CASILIMA, DORIS CAICEDO CASILIMA, ORLANDO CAICEDO CASILIMA, ANA YIBE CAICEDO CASILIMA, ALFARY CAICEDO CASILIMA, NIDIA CAICEDO CASILIMA  Y HELMER CAICEDO CASILIMA.</v>
      </c>
      <c r="C6" s="44"/>
    </row>
    <row r="7" spans="1:3" x14ac:dyDescent="0.3">
      <c r="A7" s="5" t="s">
        <v>32</v>
      </c>
      <c r="B7" s="44" t="str">
        <f>'GENERALES NOTA 322'!B6:C6</f>
        <v>LLAMADA EN GARANTIA</v>
      </c>
      <c r="C7" s="44"/>
    </row>
    <row r="8" spans="1:3" x14ac:dyDescent="0.3">
      <c r="A8" s="5" t="s">
        <v>117</v>
      </c>
      <c r="B8" s="44" t="str">
        <f>'GENERALES NOTA 325'!B8:C8</f>
        <v>REMOTO</v>
      </c>
      <c r="C8" s="44"/>
    </row>
    <row r="9" spans="1:3" x14ac:dyDescent="0.3">
      <c r="A9" s="15" t="s">
        <v>83</v>
      </c>
      <c r="B9" s="101">
        <f>'GENERALES  NOTA 324 -478'!B17:C17</f>
        <v>333000000</v>
      </c>
      <c r="C9" s="101"/>
    </row>
    <row r="10" spans="1:3" x14ac:dyDescent="0.3">
      <c r="A10" s="5" t="s">
        <v>125</v>
      </c>
      <c r="B10" s="102"/>
      <c r="C10" s="102"/>
    </row>
    <row r="11" spans="1:3" ht="40.950000000000003" customHeight="1" x14ac:dyDescent="0.3">
      <c r="A11" s="5" t="s">
        <v>126</v>
      </c>
      <c r="B11" s="44"/>
      <c r="C11" s="44"/>
    </row>
    <row r="12" spans="1:3" ht="18.75" customHeight="1" x14ac:dyDescent="0.3">
      <c r="A12" s="5" t="s">
        <v>127</v>
      </c>
      <c r="B12" s="103"/>
      <c r="C12" s="103"/>
    </row>
    <row r="13" spans="1:3" x14ac:dyDescent="0.3">
      <c r="A13" s="5" t="s">
        <v>128</v>
      </c>
      <c r="B13" s="44"/>
      <c r="C13" s="4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3" ht="18" x14ac:dyDescent="0.3">
      <c r="A1" s="100" t="s">
        <v>129</v>
      </c>
      <c r="B1" s="100"/>
      <c r="C1" s="100"/>
    </row>
    <row r="2" spans="1:3" ht="13.95" customHeight="1" x14ac:dyDescent="0.3">
      <c r="A2" s="13" t="s">
        <v>27</v>
      </c>
      <c r="B2" s="77" t="str">
        <f>'GENERALES NOTA 321'!B2:C2</f>
        <v>SINIESTRO  147790256 APL 214631</v>
      </c>
      <c r="C2" s="74"/>
    </row>
    <row r="3" spans="1:3" x14ac:dyDescent="0.3">
      <c r="A3" s="5" t="s">
        <v>28</v>
      </c>
      <c r="B3" s="44" t="str">
        <f>'GENERALES NOTA 322'!B2:C2</f>
        <v>41001310300520240022800</v>
      </c>
      <c r="C3" s="44"/>
    </row>
    <row r="4" spans="1:3" x14ac:dyDescent="0.3">
      <c r="A4" s="5" t="s">
        <v>29</v>
      </c>
      <c r="B4" s="44" t="str">
        <f>'GENERALES NOTA 322'!B3:C3</f>
        <v>JUZGADO 5 CIVIL DEL CIRCUITO DE NEIVA</v>
      </c>
      <c r="C4" s="44"/>
    </row>
    <row r="5" spans="1:3" x14ac:dyDescent="0.3">
      <c r="A5" s="5" t="s">
        <v>30</v>
      </c>
      <c r="B5" s="44" t="str">
        <f>'GENERALES NOTA 322'!B4:C4</f>
        <v>CLINICA UROS S.A.S.</v>
      </c>
      <c r="C5" s="44"/>
    </row>
    <row r="6" spans="1:3" x14ac:dyDescent="0.3">
      <c r="A6" s="5" t="s">
        <v>31</v>
      </c>
      <c r="B6" s="44" t="str">
        <f>'GENERALES NOTA 322'!B5:C5</f>
        <v>MARIA ANTONIA CASILIMA DE CAICEDO, YICELA CAICEDO CASILIMA, HERNEY CAICEDO CASILIMA, DORIS CAICEDO CASILIMA, ORLANDO CAICEDO CASILIMA, ANA YIBE CAICEDO CASILIMA, ALFARY CAICEDO CASILIMA, NIDIA CAICEDO CASILIMA  Y HELMER CAICEDO CASILIMA.</v>
      </c>
      <c r="C6" s="44"/>
    </row>
    <row r="7" spans="1:3" x14ac:dyDescent="0.3">
      <c r="A7" s="5" t="s">
        <v>32</v>
      </c>
      <c r="B7" s="44" t="str">
        <f>'GENERALES NOTA 322'!B6:C6</f>
        <v>LLAMADA EN GARANTIA</v>
      </c>
      <c r="C7" s="44"/>
    </row>
    <row r="8" spans="1:3" x14ac:dyDescent="0.3">
      <c r="A8" s="5" t="s">
        <v>130</v>
      </c>
      <c r="B8" s="44" t="str">
        <f>'GENERALES NOTA 325'!B8:C8</f>
        <v>REMOTO</v>
      </c>
      <c r="C8" s="44"/>
    </row>
    <row r="9" spans="1:3" ht="24" customHeight="1" x14ac:dyDescent="0.3">
      <c r="A9" s="5" t="s">
        <v>131</v>
      </c>
      <c r="B9" s="44"/>
      <c r="C9" s="44"/>
    </row>
    <row r="10" spans="1:3" ht="88.5" customHeight="1" x14ac:dyDescent="0.3">
      <c r="A10" s="5" t="s">
        <v>132</v>
      </c>
      <c r="B10" s="44"/>
      <c r="C10" s="44"/>
    </row>
    <row r="11" spans="1:3" ht="43.5" customHeight="1" x14ac:dyDescent="0.3">
      <c r="A11" s="106"/>
      <c r="B11" s="106"/>
      <c r="C11" s="106"/>
    </row>
    <row r="12" spans="1:3" hidden="1" x14ac:dyDescent="0.3">
      <c r="A12" s="107"/>
      <c r="B12" s="107"/>
      <c r="C12" s="107"/>
    </row>
    <row r="13" spans="1:3" ht="18" x14ac:dyDescent="0.3">
      <c r="A13" s="100" t="s">
        <v>133</v>
      </c>
      <c r="B13" s="100"/>
      <c r="C13" s="100"/>
    </row>
    <row r="14" spans="1:3" x14ac:dyDescent="0.3">
      <c r="A14" s="23" t="s">
        <v>79</v>
      </c>
      <c r="B14" s="95" t="s">
        <v>80</v>
      </c>
      <c r="C14" s="96"/>
    </row>
    <row r="15" spans="1:3" ht="28.8" x14ac:dyDescent="0.3">
      <c r="A15" s="21" t="s">
        <v>81</v>
      </c>
      <c r="B15" s="93"/>
      <c r="C15" s="94"/>
    </row>
    <row r="16" spans="1:3" ht="28.8" x14ac:dyDescent="0.3">
      <c r="A16" s="14" t="s">
        <v>82</v>
      </c>
      <c r="B16" s="78">
        <f>((C18+C19+C21+C22)-C25)*C24*C26</f>
        <v>100000000</v>
      </c>
      <c r="C16" s="78"/>
    </row>
    <row r="17" spans="1:3" x14ac:dyDescent="0.3">
      <c r="A17" s="23" t="s">
        <v>83</v>
      </c>
      <c r="B17" s="85" t="s">
        <v>15</v>
      </c>
      <c r="C17" s="86"/>
    </row>
    <row r="18" spans="1:3" x14ac:dyDescent="0.3">
      <c r="A18" s="81"/>
      <c r="B18" s="22" t="s">
        <v>16</v>
      </c>
      <c r="C18" s="19">
        <v>100000000</v>
      </c>
    </row>
    <row r="19" spans="1:3" x14ac:dyDescent="0.3">
      <c r="A19" s="82"/>
      <c r="B19" s="22" t="s">
        <v>17</v>
      </c>
      <c r="C19" s="19">
        <v>0</v>
      </c>
    </row>
    <row r="20" spans="1:3" x14ac:dyDescent="0.3">
      <c r="A20" s="82"/>
      <c r="B20" s="83" t="s">
        <v>18</v>
      </c>
      <c r="C20" s="84"/>
    </row>
    <row r="21" spans="1:3" x14ac:dyDescent="0.3">
      <c r="A21" s="82"/>
      <c r="B21" s="22" t="s">
        <v>77</v>
      </c>
      <c r="C21" s="19">
        <v>0</v>
      </c>
    </row>
    <row r="22" spans="1:3" ht="28.8" x14ac:dyDescent="0.3">
      <c r="A22" s="82"/>
      <c r="B22" s="22" t="s">
        <v>84</v>
      </c>
      <c r="C22" s="19">
        <v>0</v>
      </c>
    </row>
    <row r="23" spans="1:3" x14ac:dyDescent="0.3">
      <c r="A23" s="82"/>
      <c r="B23" s="83" t="s">
        <v>85</v>
      </c>
      <c r="C23" s="84"/>
    </row>
    <row r="24" spans="1:3" x14ac:dyDescent="0.3">
      <c r="A24" s="25"/>
      <c r="B24" s="22" t="s">
        <v>86</v>
      </c>
      <c r="C24" s="26">
        <v>1</v>
      </c>
    </row>
    <row r="25" spans="1:3" x14ac:dyDescent="0.3">
      <c r="A25" s="27"/>
      <c r="B25" s="22" t="s">
        <v>35</v>
      </c>
      <c r="C25" s="28">
        <v>0</v>
      </c>
    </row>
    <row r="26" spans="1:3" x14ac:dyDescent="0.3">
      <c r="A26" s="27"/>
      <c r="B26" s="39" t="s">
        <v>87</v>
      </c>
      <c r="C26" s="40">
        <v>1</v>
      </c>
    </row>
    <row r="27" spans="1:3" x14ac:dyDescent="0.3">
      <c r="A27" s="41" t="s">
        <v>88</v>
      </c>
      <c r="B27" s="104">
        <f>IFERROR(B16*(VLOOKUP(B14,Hoja2!$G$1:$H$6,2,0)),16666)</f>
        <v>16666</v>
      </c>
      <c r="C27" s="104"/>
    </row>
    <row r="28" spans="1:3" ht="95.25" customHeight="1" x14ac:dyDescent="0.3">
      <c r="A28" s="42" t="s">
        <v>134</v>
      </c>
      <c r="B28" s="105"/>
      <c r="C28" s="105"/>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135</v>
      </c>
    </row>
    <row r="2" spans="1:1" x14ac:dyDescent="0.3">
      <c r="A2"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4140625" defaultRowHeight="14.4" x14ac:dyDescent="0.3"/>
  <cols>
    <col min="4" max="4" width="20.21875" bestFit="1" customWidth="1"/>
    <col min="5" max="5" width="42.77734375" bestFit="1" customWidth="1"/>
    <col min="7" max="7" width="33.33203125" customWidth="1"/>
    <col min="14" max="14" width="20.6640625" customWidth="1"/>
  </cols>
  <sheetData>
    <row r="1" spans="1:14" x14ac:dyDescent="0.3">
      <c r="A1" s="8" t="s">
        <v>36</v>
      </c>
      <c r="B1" t="s">
        <v>136</v>
      </c>
      <c r="C1" s="8" t="s">
        <v>40</v>
      </c>
      <c r="D1" s="8" t="s">
        <v>44</v>
      </c>
      <c r="E1" s="3" t="s">
        <v>45</v>
      </c>
      <c r="F1" s="2" t="s">
        <v>78</v>
      </c>
      <c r="G1" s="2" t="s">
        <v>137</v>
      </c>
      <c r="H1" s="4">
        <v>0.7</v>
      </c>
      <c r="I1" t="s">
        <v>138</v>
      </c>
      <c r="J1" t="s">
        <v>139</v>
      </c>
      <c r="L1" t="s">
        <v>6</v>
      </c>
      <c r="N1" s="2" t="s">
        <v>140</v>
      </c>
    </row>
    <row r="2" spans="1:14" x14ac:dyDescent="0.3">
      <c r="A2" t="s">
        <v>141</v>
      </c>
      <c r="B2" t="s">
        <v>97</v>
      </c>
      <c r="C2" t="s">
        <v>142</v>
      </c>
      <c r="D2" s="2" t="s">
        <v>143</v>
      </c>
      <c r="E2" s="1" t="s">
        <v>144</v>
      </c>
      <c r="F2" s="2" t="s">
        <v>80</v>
      </c>
      <c r="G2" s="2" t="s">
        <v>145</v>
      </c>
      <c r="H2" s="4">
        <v>0.25</v>
      </c>
      <c r="I2" t="s">
        <v>146</v>
      </c>
      <c r="J2" t="s">
        <v>147</v>
      </c>
      <c r="L2" t="s">
        <v>148</v>
      </c>
      <c r="N2" s="2" t="s">
        <v>149</v>
      </c>
    </row>
    <row r="3" spans="1:14" x14ac:dyDescent="0.3">
      <c r="A3" t="s">
        <v>150</v>
      </c>
      <c r="C3" t="s">
        <v>151</v>
      </c>
      <c r="D3" s="2" t="s">
        <v>152</v>
      </c>
      <c r="E3" s="1" t="s">
        <v>153</v>
      </c>
      <c r="F3" s="2" t="s">
        <v>154</v>
      </c>
      <c r="G3" s="2" t="s">
        <v>155</v>
      </c>
      <c r="H3" s="4">
        <v>0.55000000000000004</v>
      </c>
      <c r="I3" t="s">
        <v>156</v>
      </c>
      <c r="J3" t="s">
        <v>157</v>
      </c>
      <c r="N3" s="2" t="s">
        <v>80</v>
      </c>
    </row>
    <row r="4" spans="1:14" x14ac:dyDescent="0.3">
      <c r="A4" t="s">
        <v>158</v>
      </c>
      <c r="C4" t="s">
        <v>159</v>
      </c>
      <c r="E4" s="1" t="s">
        <v>160</v>
      </c>
      <c r="G4" s="2" t="s">
        <v>161</v>
      </c>
      <c r="H4" s="4">
        <v>0.15</v>
      </c>
      <c r="I4" t="s">
        <v>162</v>
      </c>
      <c r="J4" t="s">
        <v>163</v>
      </c>
      <c r="N4" s="2"/>
    </row>
    <row r="5" spans="1:14" x14ac:dyDescent="0.3">
      <c r="A5" t="s">
        <v>164</v>
      </c>
      <c r="E5" s="1" t="s">
        <v>165</v>
      </c>
      <c r="G5" s="2" t="s">
        <v>166</v>
      </c>
      <c r="H5" s="4">
        <v>0.7</v>
      </c>
      <c r="I5" t="s">
        <v>167</v>
      </c>
      <c r="J5" t="s">
        <v>168</v>
      </c>
      <c r="N5" s="2"/>
    </row>
    <row r="6" spans="1:14" x14ac:dyDescent="0.3">
      <c r="E6" s="1" t="s">
        <v>169</v>
      </c>
      <c r="G6" s="2" t="s">
        <v>170</v>
      </c>
      <c r="H6" s="4">
        <v>0.3</v>
      </c>
      <c r="J6" t="s">
        <v>171</v>
      </c>
      <c r="N6" s="2"/>
    </row>
    <row r="7" spans="1:14" x14ac:dyDescent="0.3">
      <c r="E7" s="1" t="s">
        <v>172</v>
      </c>
      <c r="G7" s="2" t="s">
        <v>80</v>
      </c>
      <c r="N7" s="2" t="s">
        <v>80</v>
      </c>
    </row>
    <row r="8" spans="1:14" x14ac:dyDescent="0.3">
      <c r="E8" s="1" t="s">
        <v>173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2025-02-04T19:13:31Z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