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C:\Users\YULIANA JACOME\Documents\GHA ABOGADOS\ASIGNACION DE SUSTANCIACION\CONTESTACIONES\CAMILO HINCAPIÉ vs ALLIANZ Vida Pte\"/>
    </mc:Choice>
  </mc:AlternateContent>
  <xr:revisionPtr revIDLastSave="0" documentId="8_{8910F337-839C-45FE-B33C-2CFA62BD0A5C}" xr6:coauthVersionLast="47" xr6:coauthVersionMax="47" xr10:uidLastSave="{00000000-0000-0000-0000-000000000000}"/>
  <bookViews>
    <workbookView xWindow="-120" yWindow="-120" windowWidth="20730" windowHeight="11160" firstSheet="1"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5" i="5"/>
  <c r="C18" i="5"/>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0" i="11"/>
  <c r="B7" i="10"/>
  <c r="B7" i="11" s="1"/>
  <c r="B7" i="14"/>
  <c r="B6" i="14"/>
  <c r="B5" i="14"/>
  <c r="B4" i="14"/>
  <c r="B3" i="14"/>
  <c r="B2" i="14"/>
  <c r="B4" i="10"/>
  <c r="B4" i="11" s="1"/>
  <c r="B5" i="10"/>
  <c r="B5" i="11" s="1"/>
  <c r="B6" i="10"/>
  <c r="B6" i="11" s="1"/>
  <c r="B3" i="10"/>
  <c r="B3" i="11" s="1"/>
  <c r="B28" i="11" l="1"/>
  <c r="B9" i="17"/>
</calcChain>
</file>

<file path=xl/sharedStrings.xml><?xml version="1.0" encoding="utf-8"?>
<sst xmlns="http://schemas.openxmlformats.org/spreadsheetml/2006/main" count="315" uniqueCount="206">
  <si>
    <t>SOLICITUD DE ANTECEDENTES -ABOGADO EXTERNO-</t>
  </si>
  <si>
    <t>RADICADO(23 DIGITOS)</t>
  </si>
  <si>
    <t>2024142736</t>
  </si>
  <si>
    <t>JUZGADO</t>
  </si>
  <si>
    <t>SUPERINTENDENCIA FINANCIERA DE COLOMBIA DELEGATURA PARA FUNCIONES JURISDICCIONALES</t>
  </si>
  <si>
    <t>DEMANDADO</t>
  </si>
  <si>
    <t>ALLIANZ SEGUROS DE VIDA S.A.</t>
  </si>
  <si>
    <t xml:space="preserve">DEMANDANTE </t>
  </si>
  <si>
    <t>CAMILO HINCAPIÉ GUTIÉRREZ</t>
  </si>
  <si>
    <t>TIPO DE VINCULACION COMPAÑÍA</t>
  </si>
  <si>
    <t>DEMANDA DIRECTA</t>
  </si>
  <si>
    <t>NOMBRE DE LESIONADO O MUERTO (S)</t>
  </si>
  <si>
    <t>NO APLICA</t>
  </si>
  <si>
    <t>FECHA DE LOS HECHOS</t>
  </si>
  <si>
    <t>1 DE MAYO DE 2024</t>
  </si>
  <si>
    <t>FECHA DE SOLICITUD AUDIENCIA PREJUDICIAL</t>
  </si>
  <si>
    <t>26 DE ABRIL DE 2024</t>
  </si>
  <si>
    <t>FECHA DE AUDIENCIA PREJUDICIAL</t>
  </si>
  <si>
    <t>21 DE AGOSTO DE 2024</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</si>
  <si>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</si>
  <si>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</si>
  <si>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CAMILO HINCAPIÉ GUTIERREZ desde el 1 de mayo de 2022 tiene contratada póliza de seguro del ramo Salud con Allianz Seguros de vida S.A. En su tercera renovación,  esto es para año 2024-2025 la prima tuvo un incremento, pues el 1 de mayo de 2024, Allianz Seguros de vida S.A. aumentó el valor de las coberturas de la póliza en su tercera vigencia, sin previo aviso o concertación con él y de forma obligatoria de acuerdo con información de su asesora intermediaria, de la cual deprecan negligencia y confusiones. Indica el accionante que la prima de la póliza incrementó con el IPC 9.28% más un 12.5213% de puntos adicionales, lo que asciende a $708.858 mensuales para la vigencia 2024-2025. En su criterio el valor de la prima debe ser de $635.987 iva incluido según el IPC, puesto que no comprente porque se incrementan puntos adicionales. Por lo que exige la devolución del excedente de los meses cobrados y aclaración de sus cobros.</t>
  </si>
  <si>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</si>
  <si>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</si>
  <si>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</si>
  <si>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</si>
  <si>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</si>
  <si>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</si>
  <si>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</si>
  <si>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</si>
  <si>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</si>
  <si>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</si>
  <si>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23237576</t>
  </si>
  <si>
    <t>FECHA DE ASIGNACIÓN</t>
  </si>
  <si>
    <t>18 DE NOVIEMBRE DE 2024</t>
  </si>
  <si>
    <t>FECHA DE NOTIFICACIÓN</t>
  </si>
  <si>
    <t>08 DE NOVIEMBRE DE 2024</t>
  </si>
  <si>
    <t xml:space="preserve">FECHA DE CONTESTACION </t>
  </si>
  <si>
    <t>27 DE NOVIEMBRE DE 2024</t>
  </si>
  <si>
    <t>REMISION DE ANTECEDENTES - ABOGADO INTERNO-</t>
  </si>
  <si>
    <t>SINIESTRO - APLICATIVO</t>
  </si>
  <si>
    <r>
      <t xml:space="preserve">SINIESTRO </t>
    </r>
    <r>
      <rPr>
        <sz val="11"/>
        <color theme="1"/>
        <rFont val="Calibri"/>
        <family val="2"/>
        <scheme val="minor"/>
      </rPr>
      <t xml:space="preserve">146497103 </t>
    </r>
    <r>
      <rPr>
        <b/>
        <sz val="11"/>
        <color theme="1"/>
        <rFont val="Calibri"/>
        <family val="2"/>
        <scheme val="minor"/>
      </rPr>
      <t xml:space="preserve"> - APLICATIVO</t>
    </r>
    <r>
      <rPr>
        <sz val="11"/>
        <color theme="1"/>
        <rFont val="Calibri"/>
        <family val="2"/>
        <scheme val="minor"/>
      </rPr>
      <t xml:space="preserve"> 214569</t>
    </r>
  </si>
  <si>
    <t>RADICADO (23 DÍGITOS)</t>
  </si>
  <si>
    <t>DEMANDANTE</t>
  </si>
  <si>
    <t>TIPO DE VINCULACIÓN COMPAÑÍA</t>
  </si>
  <si>
    <t>PÓLIZA</t>
  </si>
  <si>
    <t>23237576 / 0</t>
  </si>
  <si>
    <t xml:space="preserve">Gastos Varios </t>
  </si>
  <si>
    <t xml:space="preserve">VALOR PRIMA </t>
  </si>
  <si>
    <t>$3.863.212,77 (Sin iva) y $4.238.028,00 (Con iva).</t>
  </si>
  <si>
    <t>DEDUCIBLE</t>
  </si>
  <si>
    <t>Dependiendo de la cobertura a afectar.</t>
  </si>
  <si>
    <t>MODALIDAD</t>
  </si>
  <si>
    <t>OCURRENCIA</t>
  </si>
  <si>
    <t xml:space="preserve">VIGENCIA </t>
  </si>
  <si>
    <t>Desde el 01/05/2023 hasta el 30/04/2025.</t>
  </si>
  <si>
    <t xml:space="preserve">SINIESTRO DENTRO DE LA VIGENCIA? </t>
  </si>
  <si>
    <t>N/A - No ocurrió siniestro (Inconformidad valor prima)</t>
  </si>
  <si>
    <t>CARTERA A DÍA</t>
  </si>
  <si>
    <t>SI</t>
  </si>
  <si>
    <t>COASEGURO</t>
  </si>
  <si>
    <t>PROPIO</t>
  </si>
  <si>
    <t xml:space="preserve">ASEGURADORAS  </t>
  </si>
  <si>
    <t xml:space="preserve">% DE PARTICIPACION </t>
  </si>
  <si>
    <t>N/A</t>
  </si>
  <si>
    <t>REASEGURO</t>
  </si>
  <si>
    <t>NO</t>
  </si>
  <si>
    <t>CLASE DE REASEGURO</t>
  </si>
  <si>
    <t>MOTIVO DE LA DEMANDA</t>
  </si>
  <si>
    <t xml:space="preserve">Objetado por la Compañía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</si>
  <si>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</si>
  <si>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</si>
  <si>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</si>
  <si>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</si>
  <si>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</si>
  <si>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</si>
  <si>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</si>
  <si>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ALLIANZ MEDICALL CARE No. 023237576 / 0
</t>
  </si>
  <si>
    <t>VISTO BUENO OUTSOUCING</t>
  </si>
  <si>
    <t xml:space="preserve">CONTINGENCIA </t>
  </si>
  <si>
    <t>COMENTARIOS CLASIFICACIÓN Y VALOR CONTINGENCIA</t>
  </si>
  <si>
    <t>• Exclusiones  de confomidad a la Póliza, especifique cual:</t>
  </si>
  <si>
    <t>Otras</t>
  </si>
  <si>
    <r>
      <t xml:space="preserve">X - </t>
    </r>
    <r>
      <rPr>
        <b/>
        <u/>
        <sz val="11"/>
        <color theme="1"/>
        <rFont val="Calibri"/>
        <family val="2"/>
        <scheme val="minor"/>
      </rPr>
      <t>Aspectos técnicos del valor prima</t>
    </r>
    <r>
      <rPr>
        <sz val="11"/>
        <color theme="1"/>
        <rFont val="Calibri"/>
        <family val="2"/>
        <scheme val="minor"/>
      </rPr>
      <t xml:space="preserve"> - El incremento de la prima se establece de acuerdo con la edad y el género de la persona asegurada. Las tarifas están calculadas actuarialmente garantizando el principio de suficiencia, tomando como base el comportamiento siniestral de la aseguradora por edad alcanzada de la población expuesta, y considerando así mismo el incremento en los costos asociados a la inclusión de nuevas tecnologías médicas ofrecidas en el país, costos adicionales de los servicios contratados con las mejores instituciones del país para la red médica de Allianz, entre otras variables Los incrementos, tarifas y condiciones de los productos de Salud que se comercializan, son reportados a la Superintendencia Financiera de Colombia cumpliendo con la norma de cara al marco jurídico establecido en lo que corresponde a los seguros de personas. Los fundamentos jurídicos que soportan el aumento en las tarifas de las pólizas de seguro son:
1. El numeral 1 del artículo 100 del Estatuto Orgánico del Sistema Financiero que indica:
“La determinación de las condiciones de las pólizas y las tarifas responderá al régimen de libertad de competencia en el mercado de seguros, y respetará las reglas previstas en los numerales 2º y 3º del artículo 184 del presente estatuto”.
2. El numeral 3 del artículo 184 del Estatuto Orgánico del Sistema Financiero que indica:
“Las tarifas cumplirán las siguientes reglas:
a) Deben observar los principios técnicos de equidad y suficiencia.
b) Deber ser el producto de la utilización de información estadística que cumpla exigencias de homogeneidad y representatividad.
c) Ser el producto del respaldo de reaseguradores de reconocida solvencia técnica y financiera, en aquellos riesgos que por su naturaleza no resulte viable el cumplimiento de las exigencias contenidas en la letra anterior.</t>
    </r>
    <r>
      <rPr>
        <sz val="11"/>
        <color rgb="FFFF0000"/>
        <rFont val="Calibri"/>
        <family val="2"/>
        <scheme val="minor"/>
      </rPr>
      <t>(Ver argumentos de las respuestas emitidas por Allianz Seguros S.A. a los derechos de petición presentados por el Demandante).</t>
    </r>
  </si>
  <si>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</si>
  <si>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</si>
  <si>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</si>
  <si>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</si>
  <si>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</si>
  <si>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</si>
  <si>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</si>
  <si>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</si>
  <si>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</si>
  <si>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</si>
  <si>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</si>
  <si>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</si>
  <si>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</si>
  <si>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</si>
  <si>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</si>
  <si>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</si>
  <si>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</si>
  <si>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</si>
  <si>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Radicado(23 digitos)</t>
  </si>
  <si>
    <t>Juzgado</t>
  </si>
  <si>
    <t>Demandado</t>
  </si>
  <si>
    <t xml:space="preserve">Demandante </t>
  </si>
  <si>
    <t>Tipo de vinculacion compañía</t>
  </si>
  <si>
    <t>Valor de las pretensiones totales de la demanda (en pesos no en SMMLV)</t>
  </si>
  <si>
    <t>Perjuicios reclamados  (en pesos no en SMMLV)</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</si>
  <si>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</si>
  <si>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</si>
  <si>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</si>
  <si>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</si>
  <si>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</si>
  <si>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</si>
  <si>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</si>
  <si>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</si>
  <si>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</si>
  <si>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</si>
  <si>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</si>
  <si>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</si>
  <si>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</si>
  <si>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</si>
  <si>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</si>
  <si>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</si>
  <si>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</si>
  <si>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</si>
  <si>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</si>
  <si>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</si>
  <si>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</si>
  <si>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</si>
  <si>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</si>
  <si>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</si>
  <si>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</si>
  <si>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</si>
  <si>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</si>
  <si>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</si>
  <si>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</si>
  <si>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</si>
  <si>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</si>
  <si>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</si>
  <si>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</si>
  <si>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</si>
  <si>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</si>
  <si>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</si>
  <si>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</si>
  <si>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</si>
  <si>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</si>
  <si>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</si>
  <si>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</si>
  <si>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</si>
  <si>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</si>
  <si>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</si>
  <si>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</si>
  <si>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</si>
  <si>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</si>
  <si>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</si>
  <si>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</si>
  <si>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</si>
  <si>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</si>
  <si>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</si>
  <si>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</si>
  <si>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</si>
  <si>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</si>
  <si>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</si>
  <si>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</si>
  <si>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</si>
  <si>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</si>
  <si>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 xml:space="preserve">COMENTARIO Y MOTIVO DE ACTUALIZACION DE CONTINGENCIA </t>
  </si>
  <si>
    <t xml:space="preserve">SI </t>
  </si>
  <si>
    <t xml:space="preserve">Situcion Laboral </t>
  </si>
  <si>
    <t>Acompañante motorista</t>
  </si>
  <si>
    <t>LLAMADA EN GARANTIA</t>
  </si>
  <si>
    <t xml:space="preserve">PROBABLE </t>
  </si>
  <si>
    <t>CEDIDO</t>
  </si>
  <si>
    <t>FACULTATIVO</t>
  </si>
  <si>
    <t>EVENTUAL GENERALES</t>
  </si>
  <si>
    <t xml:space="preserve">Ocupado-trabajador cuenta ajena </t>
  </si>
  <si>
    <t xml:space="preserve">Ciclista </t>
  </si>
  <si>
    <t xml:space="preserve">EVENTUAL </t>
  </si>
  <si>
    <t>CLAIMS MADE</t>
  </si>
  <si>
    <t>ACEPTADO</t>
  </si>
  <si>
    <t>AUTOMATICO</t>
  </si>
  <si>
    <t>Pretensiones elevadas- reclamación Compañía</t>
  </si>
  <si>
    <t>EVENTUAL</t>
  </si>
  <si>
    <t>PROBABLE RC MEDICA</t>
  </si>
  <si>
    <t>Ocupado - Autonomo</t>
  </si>
  <si>
    <t>Cliclista vehículo</t>
  </si>
  <si>
    <t>SUNSET</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</si>
  <si>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</si>
  <si>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</si>
  <si>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</si>
  <si>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</si>
  <si>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</si>
  <si>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</si>
  <si>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</si>
  <si>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</si>
  <si>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</si>
  <si>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</si>
  <si>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</si>
  <si>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</si>
  <si>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</si>
  <si>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</si>
  <si>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	INEXISTENCIA DE RESPONSABILIDAD CIVIL CONTRACTUAL POR FALTA DE LOS PRESUPUESTOS REQUERIDOS- LA PRIMA CORRESPONDE A LOS PRINCIPIOS DE EQUIDAD Y SUFICIENCIA
2.	PRIMAS DEBIDAMENTE DEVENGADAS POR LA COMPAÑÍA DE SEGUROS DEBIDO AL RIESGO ASUMIDO POR ELLA.
3.	IMPROCEDENCIA DEL PAGO SOLICITADO POR EL EXTREMO ACTOR-COBRO DE LO NO DEBIDO
4.	EL CONTRATO VÁLIDAMENTE CELEBRADO ES LEY PARA LAS PARTES.
5.	GENÉRICA O INNOMINADA</t>
  </si>
  <si>
    <t>La contingencia se califica como REMOTA, toda vez que no se pretende afectar ninguno de los amparos de la póliza Medical Care No. 023237576, sino la disminución del valor de la prima, pretensión que no está llamada a prosperar teniendo en cuenta que el asegurado fue informado con anticipación del valor de esta y, aun así aceptó contratar el seguro. Además, la tarifa de la prima corresponde a principios técnicos de equidad y suficiencia.
La Póliza Salud Medical Care No. 023237576 tiene una vigencia del 1 de mayo de 2024 al 30 de abril de 2025, tomada por el señor Camilo Hincapié con un valor de $708.858 por concepto de prima mensual. Se evidencia que esta fue suscrita en debida forma y ha brindado cobertura a los beneficiarios sin haber cesado sus efectos durante su vigencia. De modo que, la inconformidad por el valor de la prima derivada del seguro no puede considerarse como un incumplimiento de las obligaciones adquiridas por Allianz Seguros de Vida S.A. ni puede imputarse un incumplimiento al deber de información. Ello en la medida en que, de las pruebas aportadas por el demandante y la confesión en el escrito de la demanda, se constata que la intermediaria del seguro le informó al demandante desde 11 el abril de 2024, sobre el incremento que tendría la prima para la vigencia del 2024-2025, la cual iniciaría el 1 de mayo de 2024. Por lo tanto, antes de contratar dicha vigencia el asegurado conoció el valor que debería sufragar y tenía la potestad de elegir si continuaba o si decidía no renovar el contrato. Además, el seguro no tiene cláusula de permanencia alguna que obligue al demandante a continuar con la póliza.
En consecuencia, teniendo en cuenta que la prima es uno de los elementos esenciales del contrato de seguro que corresponde a la contraprestación que percibe la compañía por la asunción de los riesgos que le son trasladados, esta se tasa teniendo en cuenta los principios técnicos de equidad y suficiencia exigidos por la normatividad, tales como: el comportamiento del riesgo propio, el género, la edad, la competencia o los índices del mercado de seguros. Por ende, no existe soporte alguno para afirmar que la aseguradora esté cobrando en exceso, comoquiera que el reajuste de la prima no obedece exclusivamente a la estricta aplicación del IPC; premisa que fue informada al accionante en comunicaciones del mes de mayo y septiembre de 2024, correspondientes a las respuestas de las quejas por él interpuestas. Por lo tanto, se concluye que no existió violación o transgresión al deber de información, no existe un cobro excesivo como podrá corroborarse a través del testimonio de la doctora Sandra Gómez, en su calidad de funcionaria adscrita a la vicepresidencia de distribución y ventas de Allianz Seguros de Vida S.A. y, mucho menos existe un incumplimiento contractual que pueda derivar en alguna obligación para la compañía. Finalmente, tampoco existe posibilidad de una devolución parcial del valor de la prima, porque se ha devengado durante el tiempo en que la aseguradora ha asumido el riesgo.</t>
  </si>
  <si>
    <t>Al margen de la calificación remota de la contingencia, se tendrá en cuenta como liquidación objetivada de las pretensiones la suma de $ 589.984. Teniendo en cuenta lo siguiente:
1.	Devolución parcial del valor de la prima: $ 589.984
A la suma anterior se llegó teniendo en cuenta que el valor de la prima de la póliza Medical Care para la vigencia 2023-2024 correspondía a $ 581.177, por lo tanto, si dicho valor se incrementa con el porcentaje del IPC del 2023 (9,28%), el resultado es de $635.110. En consecuencia, la diferencia entre el resultado anterior y el valor actual de la prima de la vigencia 2024-2025 ($708.858), es de $73.748 
Entonces, teniendo en cuenta el tiempo transcurrido desde el primer cobro de la prima realizado en el mes de mayo de 2024 y hasta la fecha de esta liquidación (2 diciembre 2024), la suma liquidada es de $ 589.984 ($73.748 *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</si>
</sst>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_-[$$-240A]\ * #,##0_-;\-[$$-240A]\ * #,##0_-;_-[$$-240A]\ *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b/>
      <sz val="11"/>
      <name val="Calibri"/>
      <family val="2"/>
      <scheme val="minor"/>
    </font>
    <font>
      <sz val="11"/>
      <color rgb="FFFF0000"/>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165" fontId="12" fillId="7" borderId="1" xfId="1" applyNumberFormat="1" applyFont="1" applyFill="1" applyBorder="1" applyAlignment="1">
      <alignment horizontal="center"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0" fillId="0" borderId="1" xfId="0" applyBorder="1" applyAlignment="1">
      <alignment vertical="center" wrapText="1"/>
    </xf>
    <xf numFmtId="0" fontId="0" fillId="0" borderId="11" xfId="0" applyBorder="1" applyAlignment="1">
      <alignment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0" fillId="0" borderId="11" xfId="0" applyBorder="1" applyAlignment="1">
      <alignment horizontal="left"/>
    </xf>
    <xf numFmtId="0" fontId="0" fillId="0" borderId="3" xfId="0" applyBorder="1" applyAlignment="1">
      <alignment horizontal="left"/>
    </xf>
    <xf numFmtId="0" fontId="7" fillId="2" borderId="4" xfId="0" applyFont="1" applyFill="1" applyBorder="1" applyAlignment="1">
      <alignment horizontal="center" vertical="top"/>
    </xf>
    <xf numFmtId="0" fontId="2" fillId="0" borderId="2" xfId="0" applyFont="1" applyBorder="1" applyAlignment="1">
      <alignment horizontal="left" vertical="top"/>
    </xf>
    <xf numFmtId="0" fontId="0" fillId="0" borderId="11" xfId="0" applyBorder="1" applyAlignment="1">
      <alignment horizontal="left"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0" fontId="0" fillId="0" borderId="2" xfId="0" applyBorder="1" applyAlignment="1">
      <alignment horizontal="center" vertical="top"/>
    </xf>
    <xf numFmtId="0" fontId="0" fillId="0" borderId="3" xfId="0" applyBorder="1" applyAlignment="1">
      <alignment horizontal="center" vertical="top"/>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0" fillId="0" borderId="1" xfId="0" applyBorder="1" applyAlignment="1">
      <alignment horizontal="center" vertical="top"/>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7" zoomScale="70" zoomScaleNormal="70" workbookViewId="0">
      <selection activeCell="B26" sqref="B26:C26"/>
    </sheetView>
  </sheetViews>
  <sheetFormatPr baseColWidth="10" defaultColWidth="0" defaultRowHeight="15" x14ac:dyDescent="0.25"/>
  <cols>
    <col min="1" max="1" width="92.5703125" style="7" customWidth="1"/>
    <col min="2" max="2" width="63.85546875" style="7" customWidth="1"/>
    <col min="3" max="3" width="75.140625" style="7" customWidth="1"/>
    <col min="4" max="16384" width="11.42578125" style="2" hidden="1"/>
  </cols>
  <sheetData>
    <row r="1" spans="1:3" ht="28.5" customHeight="1" x14ac:dyDescent="0.25">
      <c r="A1" s="55" t="s">
        <v>0</v>
      </c>
      <c r="B1" s="55"/>
      <c r="C1" s="55"/>
    </row>
    <row r="2" spans="1:3" x14ac:dyDescent="0.25">
      <c r="A2" s="5" t="s">
        <v>1</v>
      </c>
      <c r="B2" s="58" t="s">
        <v>2</v>
      </c>
      <c r="C2" s="59"/>
    </row>
    <row r="3" spans="1:3" x14ac:dyDescent="0.25">
      <c r="A3" s="5" t="s">
        <v>3</v>
      </c>
      <c r="B3" s="60" t="s">
        <v>4</v>
      </c>
      <c r="C3" s="61"/>
    </row>
    <row r="4" spans="1:3" x14ac:dyDescent="0.25">
      <c r="A4" s="5" t="s">
        <v>5</v>
      </c>
      <c r="B4" s="60" t="s">
        <v>6</v>
      </c>
      <c r="C4" s="61"/>
    </row>
    <row r="5" spans="1:3" ht="14.45" customHeight="1" x14ac:dyDescent="0.25">
      <c r="A5" s="5" t="s">
        <v>7</v>
      </c>
      <c r="B5" s="60" t="s">
        <v>8</v>
      </c>
      <c r="C5" s="61"/>
    </row>
    <row r="6" spans="1:3" x14ac:dyDescent="0.25">
      <c r="A6" s="5" t="s">
        <v>9</v>
      </c>
      <c r="B6" s="42" t="s">
        <v>10</v>
      </c>
      <c r="C6" s="42"/>
    </row>
    <row r="7" spans="1:3" x14ac:dyDescent="0.25">
      <c r="A7" s="5" t="s">
        <v>11</v>
      </c>
      <c r="B7" s="56" t="s">
        <v>12</v>
      </c>
      <c r="C7" s="57"/>
    </row>
    <row r="8" spans="1:3" x14ac:dyDescent="0.25">
      <c r="A8" s="5" t="s">
        <v>13</v>
      </c>
      <c r="B8" s="53" t="s">
        <v>14</v>
      </c>
      <c r="C8" s="54"/>
    </row>
    <row r="9" spans="1:3" x14ac:dyDescent="0.25">
      <c r="A9" s="5" t="s">
        <v>15</v>
      </c>
      <c r="B9" s="53" t="s">
        <v>16</v>
      </c>
      <c r="C9" s="54"/>
    </row>
    <row r="10" spans="1:3" x14ac:dyDescent="0.25">
      <c r="A10" s="5" t="s">
        <v>17</v>
      </c>
      <c r="B10" s="53" t="s">
        <v>18</v>
      </c>
      <c r="C10" s="54"/>
    </row>
    <row r="11" spans="1:3" ht="23.25" customHeight="1" x14ac:dyDescent="0.25">
      <c r="A11" s="5" t="s">
        <v>19</v>
      </c>
      <c r="B11" s="53" t="s">
        <v>12</v>
      </c>
      <c r="C11" s="54"/>
    </row>
    <row r="12" spans="1:3" x14ac:dyDescent="0.25">
      <c r="A12" s="43" t="s">
        <v>20</v>
      </c>
      <c r="B12" s="42" t="s">
        <v>21</v>
      </c>
      <c r="C12" s="42"/>
    </row>
    <row r="13" spans="1:3" ht="30" customHeight="1" x14ac:dyDescent="0.25">
      <c r="A13" s="43"/>
      <c r="B13" s="42"/>
      <c r="C13" s="42"/>
    </row>
    <row r="14" spans="1:3" ht="73.5" customHeight="1" x14ac:dyDescent="0.25">
      <c r="A14" s="43"/>
      <c r="B14" s="42"/>
      <c r="C14" s="42"/>
    </row>
    <row r="15" spans="1:3" x14ac:dyDescent="0.25">
      <c r="A15" s="5" t="s">
        <v>22</v>
      </c>
      <c r="B15" s="47">
        <f>SUM(C17,,C20,C21,C18)</f>
        <v>437226</v>
      </c>
      <c r="C15" s="48"/>
    </row>
    <row r="16" spans="1:3" ht="33.75" customHeight="1" x14ac:dyDescent="0.25">
      <c r="A16" s="49" t="s">
        <v>23</v>
      </c>
      <c r="B16" s="50" t="s">
        <v>24</v>
      </c>
      <c r="C16" s="50"/>
    </row>
    <row r="17" spans="1:3" ht="33.75" customHeight="1" x14ac:dyDescent="0.25">
      <c r="A17" s="49"/>
      <c r="B17" s="9" t="s">
        <v>25</v>
      </c>
      <c r="C17" s="6">
        <v>0</v>
      </c>
    </row>
    <row r="18" spans="1:3" ht="33.75" customHeight="1" x14ac:dyDescent="0.25">
      <c r="A18" s="49"/>
      <c r="B18" s="9" t="s">
        <v>26</v>
      </c>
      <c r="C18" s="35">
        <f>(72871*6)</f>
        <v>437226</v>
      </c>
    </row>
    <row r="19" spans="1:3" x14ac:dyDescent="0.25">
      <c r="A19" s="49"/>
      <c r="B19" s="51" t="s">
        <v>27</v>
      </c>
      <c r="C19" s="52"/>
    </row>
    <row r="20" spans="1:3" x14ac:dyDescent="0.25">
      <c r="A20" s="49"/>
      <c r="B20" s="9" t="s">
        <v>12</v>
      </c>
      <c r="C20" s="6">
        <v>0</v>
      </c>
    </row>
    <row r="21" spans="1:3" x14ac:dyDescent="0.25">
      <c r="A21" s="49"/>
      <c r="B21" s="9" t="s">
        <v>12</v>
      </c>
      <c r="C21" s="6">
        <v>0</v>
      </c>
    </row>
    <row r="22" spans="1:3" x14ac:dyDescent="0.25">
      <c r="A22" s="49"/>
      <c r="B22" s="51" t="s">
        <v>28</v>
      </c>
      <c r="C22" s="52"/>
    </row>
    <row r="23" spans="1:3" x14ac:dyDescent="0.25">
      <c r="A23" s="49"/>
      <c r="B23" s="9"/>
    </row>
    <row r="24" spans="1:3" x14ac:dyDescent="0.25">
      <c r="A24" s="5" t="s">
        <v>29</v>
      </c>
      <c r="B24" s="42" t="s">
        <v>8</v>
      </c>
      <c r="C24" s="42"/>
    </row>
    <row r="25" spans="1:3" x14ac:dyDescent="0.25">
      <c r="A25" s="5" t="s">
        <v>30</v>
      </c>
      <c r="B25" s="42">
        <v>1020424006</v>
      </c>
      <c r="C25" s="42"/>
    </row>
    <row r="26" spans="1:3" x14ac:dyDescent="0.25">
      <c r="A26" s="5" t="s">
        <v>31</v>
      </c>
      <c r="B26" s="44" t="s">
        <v>32</v>
      </c>
      <c r="C26" s="44"/>
    </row>
    <row r="27" spans="1:3" x14ac:dyDescent="0.25">
      <c r="A27" s="5" t="s">
        <v>33</v>
      </c>
      <c r="B27" s="45" t="s">
        <v>34</v>
      </c>
      <c r="C27" s="46"/>
    </row>
    <row r="28" spans="1:3" x14ac:dyDescent="0.25">
      <c r="A28" s="5" t="s">
        <v>35</v>
      </c>
      <c r="B28" s="41" t="s">
        <v>36</v>
      </c>
      <c r="C28" s="41"/>
    </row>
    <row r="29" spans="1:3" x14ac:dyDescent="0.25">
      <c r="A29" s="5" t="s">
        <v>37</v>
      </c>
      <c r="B29" s="42" t="s">
        <v>38</v>
      </c>
      <c r="C29" s="42"/>
    </row>
    <row r="34" spans="4:4" x14ac:dyDescent="0.25">
      <c r="D34" s="2" t="str">
        <f t="shared" ref="D34:D35" si="0">UPPER(A34)</f>
        <v/>
      </c>
    </row>
    <row r="35" spans="4:4" x14ac:dyDescent="0.25">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topLeftCell="A25" zoomScale="85" zoomScaleNormal="85" workbookViewId="0">
      <selection activeCell="C35" sqref="C35"/>
    </sheetView>
  </sheetViews>
  <sheetFormatPr baseColWidth="10" defaultColWidth="0" defaultRowHeight="15" x14ac:dyDescent="0.25"/>
  <cols>
    <col min="1" max="1" width="44.42578125" style="37" customWidth="1"/>
    <col min="2" max="2" width="25.85546875" customWidth="1"/>
    <col min="3" max="3" width="100.5703125" customWidth="1"/>
    <col min="4" max="16384" width="11.42578125" hidden="1"/>
  </cols>
  <sheetData>
    <row r="1" spans="1:3" ht="26.25" x14ac:dyDescent="0.25">
      <c r="A1" s="73" t="s">
        <v>39</v>
      </c>
      <c r="B1" s="73"/>
      <c r="C1" s="73"/>
    </row>
    <row r="2" spans="1:3" x14ac:dyDescent="0.25">
      <c r="A2" s="28" t="s">
        <v>40</v>
      </c>
      <c r="B2" s="74" t="s">
        <v>41</v>
      </c>
      <c r="C2" s="46"/>
    </row>
    <row r="3" spans="1:3" x14ac:dyDescent="0.25">
      <c r="A3" s="5" t="s">
        <v>42</v>
      </c>
      <c r="B3" s="42" t="str">
        <f>'GENERALES NOTA 322'!B2:C2</f>
        <v>2024142736</v>
      </c>
      <c r="C3" s="42"/>
    </row>
    <row r="4" spans="1:3" x14ac:dyDescent="0.25">
      <c r="A4" s="5" t="s">
        <v>3</v>
      </c>
      <c r="B4" s="42" t="str">
        <f>'GENERALES NOTA 322'!B3:C3</f>
        <v>SUPERINTENDENCIA FINANCIERA DE COLOMBIA DELEGATURA PARA FUNCIONES JURISDICCIONALES</v>
      </c>
      <c r="C4" s="42"/>
    </row>
    <row r="5" spans="1:3" x14ac:dyDescent="0.25">
      <c r="A5" s="5" t="s">
        <v>5</v>
      </c>
      <c r="B5" s="42" t="str">
        <f>'GENERALES NOTA 322'!B4:C4</f>
        <v>ALLIANZ SEGUROS DE VIDA S.A.</v>
      </c>
      <c r="C5" s="42"/>
    </row>
    <row r="6" spans="1:3" x14ac:dyDescent="0.25">
      <c r="A6" s="5" t="s">
        <v>43</v>
      </c>
      <c r="B6" s="42" t="str">
        <f>'GENERALES NOTA 322'!B5:C5</f>
        <v>CAMILO HINCAPIÉ GUTIÉRREZ</v>
      </c>
      <c r="C6" s="42"/>
    </row>
    <row r="7" spans="1:3" x14ac:dyDescent="0.25">
      <c r="A7" s="5" t="s">
        <v>44</v>
      </c>
      <c r="B7" s="42" t="str">
        <f>'GENERALES NOTA 322'!B6:C6</f>
        <v>DEMANDA DIRECTA</v>
      </c>
      <c r="C7" s="42"/>
    </row>
    <row r="8" spans="1:3" x14ac:dyDescent="0.25">
      <c r="A8" s="28" t="s">
        <v>45</v>
      </c>
      <c r="B8" s="42" t="s">
        <v>46</v>
      </c>
      <c r="C8" s="42"/>
    </row>
    <row r="9" spans="1:3" x14ac:dyDescent="0.25">
      <c r="A9" s="28" t="s">
        <v>19</v>
      </c>
      <c r="B9" s="42" t="s">
        <v>47</v>
      </c>
      <c r="C9" s="42"/>
    </row>
    <row r="10" spans="1:3" x14ac:dyDescent="0.25">
      <c r="A10" s="28" t="s">
        <v>48</v>
      </c>
      <c r="B10" s="45" t="s">
        <v>49</v>
      </c>
      <c r="C10" s="75"/>
    </row>
    <row r="11" spans="1:3" x14ac:dyDescent="0.25">
      <c r="A11" s="28" t="s">
        <v>50</v>
      </c>
      <c r="B11" s="45" t="s">
        <v>51</v>
      </c>
      <c r="C11" s="46"/>
    </row>
    <row r="12" spans="1:3" x14ac:dyDescent="0.25">
      <c r="A12" s="28" t="s">
        <v>52</v>
      </c>
      <c r="B12" s="60" t="s">
        <v>53</v>
      </c>
      <c r="C12" s="61"/>
    </row>
    <row r="13" spans="1:3" x14ac:dyDescent="0.25">
      <c r="A13" s="28" t="s">
        <v>54</v>
      </c>
      <c r="B13" s="42" t="s">
        <v>55</v>
      </c>
      <c r="C13" s="42"/>
    </row>
    <row r="14" spans="1:3" x14ac:dyDescent="0.25">
      <c r="A14" s="28" t="s">
        <v>56</v>
      </c>
      <c r="B14" s="71" t="s">
        <v>57</v>
      </c>
      <c r="C14" s="72"/>
    </row>
    <row r="15" spans="1:3" x14ac:dyDescent="0.25">
      <c r="A15" s="28" t="s">
        <v>58</v>
      </c>
      <c r="B15" s="42" t="s">
        <v>59</v>
      </c>
      <c r="C15" s="42"/>
    </row>
    <row r="16" spans="1:3" x14ac:dyDescent="0.25">
      <c r="A16" s="69" t="s">
        <v>60</v>
      </c>
      <c r="B16" s="42" t="s">
        <v>61</v>
      </c>
      <c r="C16" s="42"/>
    </row>
    <row r="17" spans="1:3" x14ac:dyDescent="0.25">
      <c r="A17" s="70"/>
      <c r="B17" s="38" t="s">
        <v>62</v>
      </c>
      <c r="C17" s="38" t="s">
        <v>63</v>
      </c>
    </row>
    <row r="18" spans="1:3" x14ac:dyDescent="0.25">
      <c r="A18" s="70"/>
      <c r="B18" s="9" t="s">
        <v>64</v>
      </c>
      <c r="C18" s="9" t="s">
        <v>64</v>
      </c>
    </row>
    <row r="19" spans="1:3" x14ac:dyDescent="0.25">
      <c r="A19" s="70"/>
      <c r="B19" s="9" t="s">
        <v>64</v>
      </c>
      <c r="C19" s="9" t="s">
        <v>64</v>
      </c>
    </row>
    <row r="20" spans="1:3" x14ac:dyDescent="0.25">
      <c r="A20" s="70"/>
      <c r="B20" s="9" t="s">
        <v>64</v>
      </c>
      <c r="C20" s="9" t="s">
        <v>64</v>
      </c>
    </row>
    <row r="21" spans="1:3" x14ac:dyDescent="0.25">
      <c r="A21" s="28" t="s">
        <v>65</v>
      </c>
      <c r="B21" s="42" t="s">
        <v>66</v>
      </c>
      <c r="C21" s="42"/>
    </row>
    <row r="22" spans="1:3" x14ac:dyDescent="0.25">
      <c r="A22" s="28" t="s">
        <v>67</v>
      </c>
      <c r="B22" s="60" t="s">
        <v>64</v>
      </c>
      <c r="C22" s="61"/>
    </row>
    <row r="23" spans="1:3" x14ac:dyDescent="0.25">
      <c r="A23" s="28" t="s">
        <v>68</v>
      </c>
      <c r="B23" s="42" t="s">
        <v>69</v>
      </c>
      <c r="C23" s="42"/>
    </row>
    <row r="24" spans="1:3" x14ac:dyDescent="0.25">
      <c r="A24" s="28" t="s">
        <v>70</v>
      </c>
      <c r="B24" s="42" t="s">
        <v>66</v>
      </c>
      <c r="C24" s="42"/>
    </row>
    <row r="25" spans="1:3" x14ac:dyDescent="0.25">
      <c r="A25" s="28" t="s">
        <v>71</v>
      </c>
      <c r="B25" s="42" t="s">
        <v>64</v>
      </c>
      <c r="C25" s="42"/>
    </row>
    <row r="26" spans="1:3" x14ac:dyDescent="0.25">
      <c r="A26" s="36" t="s">
        <v>72</v>
      </c>
      <c r="B26" s="42" t="s">
        <v>66</v>
      </c>
      <c r="C26" s="42"/>
    </row>
    <row r="27" spans="1:3" x14ac:dyDescent="0.25">
      <c r="A27" s="68" t="s">
        <v>73</v>
      </c>
      <c r="B27" s="68"/>
      <c r="C27" s="68"/>
    </row>
    <row r="28" spans="1:3" ht="32.1" customHeight="1" x14ac:dyDescent="0.25">
      <c r="A28" s="63" t="s">
        <v>74</v>
      </c>
      <c r="B28" s="64"/>
      <c r="C28" s="39" t="s">
        <v>75</v>
      </c>
    </row>
    <row r="29" spans="1:3" ht="34.5" customHeight="1" x14ac:dyDescent="0.25">
      <c r="A29" s="63" t="s">
        <v>76</v>
      </c>
      <c r="B29" s="64"/>
      <c r="C29" s="39" t="s">
        <v>75</v>
      </c>
    </row>
    <row r="30" spans="1:3" ht="29.45" customHeight="1" x14ac:dyDescent="0.25">
      <c r="A30" s="63" t="s">
        <v>77</v>
      </c>
      <c r="B30" s="64"/>
      <c r="C30" s="26" t="s">
        <v>64</v>
      </c>
    </row>
    <row r="31" spans="1:3" ht="14.45" customHeight="1" x14ac:dyDescent="0.25">
      <c r="A31" s="63" t="s">
        <v>78</v>
      </c>
      <c r="B31" s="64"/>
      <c r="C31" s="25"/>
    </row>
    <row r="32" spans="1:3" x14ac:dyDescent="0.25">
      <c r="A32" s="63" t="s">
        <v>79</v>
      </c>
      <c r="B32" s="64"/>
      <c r="C32" s="25"/>
    </row>
    <row r="33" spans="1:3" ht="14.45" customHeight="1" x14ac:dyDescent="0.25">
      <c r="A33" s="63" t="s">
        <v>80</v>
      </c>
      <c r="B33" s="64"/>
      <c r="C33" s="25"/>
    </row>
    <row r="34" spans="1:3" ht="14.45" customHeight="1" x14ac:dyDescent="0.25">
      <c r="A34" s="63" t="s">
        <v>81</v>
      </c>
      <c r="B34" s="64"/>
      <c r="C34" s="27"/>
    </row>
    <row r="35" spans="1:3" ht="378.6" customHeight="1" x14ac:dyDescent="0.25">
      <c r="A35" s="66" t="s">
        <v>82</v>
      </c>
      <c r="B35" s="67"/>
      <c r="C35" s="40" t="s">
        <v>83</v>
      </c>
    </row>
    <row r="36" spans="1:3" x14ac:dyDescent="0.25">
      <c r="A36" s="65" t="s">
        <v>84</v>
      </c>
      <c r="B36" s="65"/>
      <c r="C36" s="65"/>
    </row>
    <row r="37" spans="1:3" x14ac:dyDescent="0.25">
      <c r="A37" s="62" t="s">
        <v>85</v>
      </c>
      <c r="B37" s="62"/>
      <c r="C37" s="26" t="s">
        <v>64</v>
      </c>
    </row>
    <row r="38" spans="1:3" x14ac:dyDescent="0.25">
      <c r="A38" s="62" t="s">
        <v>86</v>
      </c>
      <c r="B38" s="62"/>
      <c r="C38" s="26" t="s">
        <v>64</v>
      </c>
    </row>
    <row r="39" spans="1:3" x14ac:dyDescent="0.25">
      <c r="A39" s="62" t="s">
        <v>87</v>
      </c>
      <c r="B39" s="62"/>
      <c r="C39" s="26" t="s">
        <v>64</v>
      </c>
    </row>
    <row r="40" spans="1:3" x14ac:dyDescent="0.25">
      <c r="A40" s="62" t="s">
        <v>88</v>
      </c>
      <c r="B40" s="62"/>
      <c r="C40" s="26" t="s">
        <v>64</v>
      </c>
    </row>
    <row r="41" spans="1:3" x14ac:dyDescent="0.25">
      <c r="A41" s="62" t="s">
        <v>89</v>
      </c>
      <c r="B41" s="62"/>
      <c r="C41" s="26" t="s">
        <v>64</v>
      </c>
    </row>
    <row r="42" spans="1:3" x14ac:dyDescent="0.25">
      <c r="A42" s="62" t="s">
        <v>90</v>
      </c>
      <c r="B42" s="62"/>
      <c r="C42" s="26" t="s">
        <v>64</v>
      </c>
    </row>
    <row r="43" spans="1:3" x14ac:dyDescent="0.25">
      <c r="A43" s="62" t="s">
        <v>91</v>
      </c>
      <c r="B43" s="62"/>
      <c r="C43" s="26" t="s">
        <v>64</v>
      </c>
    </row>
    <row r="44" spans="1:3" x14ac:dyDescent="0.25">
      <c r="A44" s="62" t="s">
        <v>92</v>
      </c>
      <c r="B44" s="62"/>
      <c r="C44" s="26" t="s">
        <v>64</v>
      </c>
    </row>
    <row r="45" spans="1:3" x14ac:dyDescent="0.25">
      <c r="A45" s="62" t="s">
        <v>93</v>
      </c>
      <c r="B45" s="62"/>
      <c r="C45" s="26" t="s">
        <v>64</v>
      </c>
    </row>
    <row r="46" spans="1:3" x14ac:dyDescent="0.25">
      <c r="A46" s="62" t="s">
        <v>94</v>
      </c>
      <c r="B46" s="62"/>
      <c r="C46" s="26" t="s">
        <v>64</v>
      </c>
    </row>
    <row r="47" spans="1:3" x14ac:dyDescent="0.25">
      <c r="A47" s="62" t="s">
        <v>95</v>
      </c>
      <c r="B47" s="62"/>
      <c r="C47" s="26" t="s">
        <v>64</v>
      </c>
    </row>
    <row r="48" spans="1:3" x14ac:dyDescent="0.25">
      <c r="A48" s="62" t="s">
        <v>96</v>
      </c>
      <c r="B48" s="62"/>
      <c r="C48" s="26" t="s">
        <v>64</v>
      </c>
    </row>
    <row r="49" spans="1:3" x14ac:dyDescent="0.25">
      <c r="A49" s="62" t="s">
        <v>97</v>
      </c>
      <c r="B49" s="62"/>
      <c r="C49" s="26" t="s">
        <v>64</v>
      </c>
    </row>
    <row r="50" spans="1:3" x14ac:dyDescent="0.25">
      <c r="A50" s="62" t="s">
        <v>98</v>
      </c>
      <c r="B50" s="62"/>
      <c r="C50" s="26" t="s">
        <v>64</v>
      </c>
    </row>
    <row r="51" spans="1:3" x14ac:dyDescent="0.25">
      <c r="A51" s="62" t="s">
        <v>99</v>
      </c>
      <c r="B51" s="62"/>
      <c r="C51" s="26" t="s">
        <v>64</v>
      </c>
    </row>
    <row r="52" spans="1:3" x14ac:dyDescent="0.25">
      <c r="A52" s="62" t="s">
        <v>100</v>
      </c>
      <c r="B52" s="62"/>
      <c r="C52" s="26" t="s">
        <v>64</v>
      </c>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48:B48"/>
    <mergeCell ref="A47:B47"/>
    <mergeCell ref="A42:B42"/>
    <mergeCell ref="A43:B43"/>
    <mergeCell ref="A44:B44"/>
    <mergeCell ref="A45:B45"/>
    <mergeCell ref="A46:B4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B24:C24 B21:C21 B15:C15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topLeftCell="A37" zoomScale="90" zoomScaleNormal="9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3" width="11.42578125" hidden="1"/>
    <col min="16384" max="16384" width="7" hidden="1" customWidth="1"/>
  </cols>
  <sheetData>
    <row r="1" spans="1:6" ht="26.25" x14ac:dyDescent="0.25">
      <c r="A1" s="73" t="s">
        <v>101</v>
      </c>
      <c r="B1" s="73"/>
      <c r="C1" s="73"/>
    </row>
    <row r="2" spans="1:6" x14ac:dyDescent="0.25">
      <c r="A2" s="16" t="s">
        <v>40</v>
      </c>
      <c r="B2" s="93" t="str">
        <f>'GENERALES NOTA 321'!B2:C2</f>
        <v>SINIESTRO 146497103  - APLICATIVO 214569</v>
      </c>
      <c r="C2" s="94"/>
    </row>
    <row r="3" spans="1:6" x14ac:dyDescent="0.25">
      <c r="A3" s="17" t="s">
        <v>102</v>
      </c>
      <c r="B3" s="78" t="str">
        <f>'GENERALES NOTA 321'!B3:C3</f>
        <v>2024142736</v>
      </c>
      <c r="C3" s="78"/>
    </row>
    <row r="4" spans="1:6" x14ac:dyDescent="0.25">
      <c r="A4" s="17" t="s">
        <v>103</v>
      </c>
      <c r="B4" s="78" t="str">
        <f>'GENERALES NOTA 321'!B4:C4</f>
        <v>SUPERINTENDENCIA FINANCIERA DE COLOMBIA DELEGATURA PARA FUNCIONES JURISDICCIONALES</v>
      </c>
      <c r="C4" s="78"/>
    </row>
    <row r="5" spans="1:6" x14ac:dyDescent="0.25">
      <c r="A5" s="17" t="s">
        <v>104</v>
      </c>
      <c r="B5" s="78" t="str">
        <f>'GENERALES NOTA 321'!B5:C5</f>
        <v>ALLIANZ SEGUROS DE VIDA S.A.</v>
      </c>
      <c r="C5" s="78"/>
    </row>
    <row r="6" spans="1:6" ht="14.45" customHeight="1" x14ac:dyDescent="0.25">
      <c r="A6" s="17" t="s">
        <v>105</v>
      </c>
      <c r="B6" s="78" t="str">
        <f>'GENERALES NOTA 321'!B6:C6</f>
        <v>CAMILO HINCAPIÉ GUTIÉRREZ</v>
      </c>
      <c r="C6" s="78"/>
    </row>
    <row r="7" spans="1:6" x14ac:dyDescent="0.25">
      <c r="A7" s="17" t="s">
        <v>106</v>
      </c>
      <c r="B7" s="78" t="str">
        <f>'GENERALES NOTA 321'!B7:C7</f>
        <v>DEMANDA DIRECTA</v>
      </c>
      <c r="C7" s="78"/>
    </row>
    <row r="8" spans="1:6" ht="30" x14ac:dyDescent="0.25">
      <c r="A8" s="17" t="s">
        <v>107</v>
      </c>
      <c r="B8" s="89">
        <f>'GENERALES NOTA 322'!B15:C15</f>
        <v>437226</v>
      </c>
      <c r="C8" s="90"/>
    </row>
    <row r="9" spans="1:6" x14ac:dyDescent="0.25">
      <c r="A9" s="95" t="s">
        <v>108</v>
      </c>
      <c r="B9" s="81" t="s">
        <v>24</v>
      </c>
      <c r="C9" s="82"/>
    </row>
    <row r="10" spans="1:6" x14ac:dyDescent="0.25">
      <c r="A10" s="95"/>
      <c r="B10" s="18" t="s">
        <v>25</v>
      </c>
      <c r="C10" s="15">
        <f>'GENERALES NOTA 322'!C17</f>
        <v>0</v>
      </c>
    </row>
    <row r="11" spans="1:6" x14ac:dyDescent="0.25">
      <c r="A11" s="95"/>
      <c r="B11" s="18" t="s">
        <v>26</v>
      </c>
      <c r="C11" s="15">
        <v>589984</v>
      </c>
    </row>
    <row r="12" spans="1:6" x14ac:dyDescent="0.25">
      <c r="A12" s="95"/>
      <c r="B12" s="81"/>
      <c r="C12" s="82"/>
    </row>
    <row r="13" spans="1:6" x14ac:dyDescent="0.25">
      <c r="A13" s="95"/>
      <c r="B13" s="18" t="s">
        <v>109</v>
      </c>
      <c r="C13" s="20"/>
    </row>
    <row r="14" spans="1:6" x14ac:dyDescent="0.25">
      <c r="A14" s="95"/>
      <c r="B14" s="18" t="s">
        <v>110</v>
      </c>
      <c r="C14" s="20"/>
      <c r="E14" t="s">
        <v>111</v>
      </c>
      <c r="F14" s="13">
        <v>0.7</v>
      </c>
    </row>
    <row r="15" spans="1:6" x14ac:dyDescent="0.25">
      <c r="A15" s="19" t="s">
        <v>112</v>
      </c>
      <c r="B15" s="93" t="s">
        <v>167</v>
      </c>
      <c r="C15" s="94"/>
    </row>
    <row r="16" spans="1:6" ht="89.25" customHeight="1" x14ac:dyDescent="0.25">
      <c r="A16" s="17" t="s">
        <v>114</v>
      </c>
      <c r="B16" s="91" t="s">
        <v>204</v>
      </c>
      <c r="C16" s="92"/>
    </row>
    <row r="17" spans="1:3" ht="28.5" customHeight="1" x14ac:dyDescent="0.25">
      <c r="A17" s="11" t="s">
        <v>115</v>
      </c>
      <c r="B17" s="76">
        <f>((C19+C20+C22+C23)-C26)*C25*C27</f>
        <v>589984</v>
      </c>
      <c r="C17" s="76"/>
    </row>
    <row r="18" spans="1:3" x14ac:dyDescent="0.25">
      <c r="A18" s="19" t="s">
        <v>116</v>
      </c>
      <c r="B18" s="83" t="s">
        <v>24</v>
      </c>
      <c r="C18" s="84"/>
    </row>
    <row r="19" spans="1:3" x14ac:dyDescent="0.25">
      <c r="A19" s="79"/>
      <c r="B19" s="18" t="s">
        <v>25</v>
      </c>
      <c r="C19" s="15">
        <v>0</v>
      </c>
    </row>
    <row r="20" spans="1:3" x14ac:dyDescent="0.25">
      <c r="A20" s="80"/>
      <c r="B20" s="18" t="s">
        <v>26</v>
      </c>
      <c r="C20" s="15">
        <v>589984</v>
      </c>
    </row>
    <row r="21" spans="1:3" x14ac:dyDescent="0.25">
      <c r="A21" s="80"/>
      <c r="B21" s="81" t="s">
        <v>27</v>
      </c>
      <c r="C21" s="82"/>
    </row>
    <row r="22" spans="1:3" x14ac:dyDescent="0.25">
      <c r="A22" s="80"/>
      <c r="B22" s="18" t="s">
        <v>109</v>
      </c>
      <c r="C22" s="15">
        <v>0</v>
      </c>
    </row>
    <row r="23" spans="1:3" ht="45" x14ac:dyDescent="0.25">
      <c r="A23" s="80"/>
      <c r="B23" s="18" t="s">
        <v>117</v>
      </c>
      <c r="C23" s="15">
        <v>0</v>
      </c>
    </row>
    <row r="24" spans="1:3" x14ac:dyDescent="0.25">
      <c r="A24" s="80"/>
      <c r="B24" s="81" t="s">
        <v>118</v>
      </c>
      <c r="C24" s="82"/>
    </row>
    <row r="25" spans="1:3" x14ac:dyDescent="0.25">
      <c r="A25" s="21"/>
      <c r="B25" s="18" t="s">
        <v>119</v>
      </c>
      <c r="C25" s="22">
        <v>1</v>
      </c>
    </row>
    <row r="26" spans="1:3" x14ac:dyDescent="0.25">
      <c r="A26" s="23"/>
      <c r="B26" s="18" t="s">
        <v>50</v>
      </c>
      <c r="C26" s="24">
        <v>0</v>
      </c>
    </row>
    <row r="27" spans="1:3" x14ac:dyDescent="0.25">
      <c r="A27" s="23"/>
      <c r="B27" s="18" t="s">
        <v>120</v>
      </c>
      <c r="C27" s="22">
        <v>1</v>
      </c>
    </row>
    <row r="28" spans="1:3" x14ac:dyDescent="0.25">
      <c r="A28" s="14" t="s">
        <v>121</v>
      </c>
      <c r="B28" s="76">
        <f>IFERROR(B17*(VLOOKUP(B15,Hoja2!$G$1:$H$6,2,0)),16666)</f>
        <v>16666</v>
      </c>
      <c r="C28" s="76"/>
    </row>
    <row r="29" spans="1:3" ht="103.5" customHeight="1" x14ac:dyDescent="0.25">
      <c r="A29" s="17" t="s">
        <v>122</v>
      </c>
      <c r="B29" s="77" t="s">
        <v>205</v>
      </c>
      <c r="C29" s="78"/>
    </row>
    <row r="30" spans="1:3" ht="132" customHeight="1" x14ac:dyDescent="0.25">
      <c r="A30" s="17" t="s">
        <v>123</v>
      </c>
      <c r="B30" s="85" t="s">
        <v>203</v>
      </c>
      <c r="C30" s="86"/>
    </row>
    <row r="32" spans="1:3" x14ac:dyDescent="0.25">
      <c r="A32" s="23"/>
      <c r="B32" s="23"/>
      <c r="C32" s="23"/>
    </row>
    <row r="33" spans="1:3" ht="26.25" x14ac:dyDescent="0.25">
      <c r="A33" s="87" t="s">
        <v>124</v>
      </c>
      <c r="B33" s="87"/>
      <c r="C33" s="87"/>
    </row>
    <row r="34" spans="1:3" x14ac:dyDescent="0.25">
      <c r="A34" s="88" t="s">
        <v>125</v>
      </c>
      <c r="B34" s="88"/>
      <c r="C34" s="88"/>
    </row>
    <row r="35" spans="1:3" x14ac:dyDescent="0.25">
      <c r="A35" s="30" t="s">
        <v>126</v>
      </c>
      <c r="B35" s="30" t="s">
        <v>127</v>
      </c>
      <c r="C35" s="31" t="s">
        <v>128</v>
      </c>
    </row>
    <row r="36" spans="1:3" ht="27" x14ac:dyDescent="0.25">
      <c r="A36" s="32" t="s">
        <v>129</v>
      </c>
      <c r="B36" s="33" t="s">
        <v>66</v>
      </c>
      <c r="C36" s="32" t="s">
        <v>130</v>
      </c>
    </row>
    <row r="37" spans="1:3" ht="67.5" x14ac:dyDescent="0.25">
      <c r="A37" s="32" t="s">
        <v>131</v>
      </c>
      <c r="B37" s="33" t="s">
        <v>66</v>
      </c>
      <c r="C37" s="32" t="s">
        <v>132</v>
      </c>
    </row>
    <row r="38" spans="1:3" ht="40.5" x14ac:dyDescent="0.25">
      <c r="A38" s="32" t="s">
        <v>133</v>
      </c>
      <c r="B38" s="33" t="s">
        <v>66</v>
      </c>
      <c r="C38" s="32" t="s">
        <v>134</v>
      </c>
    </row>
    <row r="39" spans="1:3" ht="27" x14ac:dyDescent="0.25">
      <c r="A39" s="32" t="s">
        <v>135</v>
      </c>
      <c r="B39" s="33" t="s">
        <v>66</v>
      </c>
      <c r="C39" s="32" t="s">
        <v>136</v>
      </c>
    </row>
    <row r="40" spans="1:3" x14ac:dyDescent="0.25">
      <c r="A40" s="32" t="s">
        <v>137</v>
      </c>
      <c r="B40" s="33" t="s">
        <v>66</v>
      </c>
      <c r="C40" s="34"/>
    </row>
    <row r="41" spans="1:3" ht="27" x14ac:dyDescent="0.25">
      <c r="A41" s="32" t="s">
        <v>138</v>
      </c>
      <c r="B41" s="33" t="s">
        <v>66</v>
      </c>
      <c r="C41" s="32" t="s">
        <v>139</v>
      </c>
    </row>
    <row r="42" spans="1:3" ht="27" x14ac:dyDescent="0.25">
      <c r="A42" s="32" t="s">
        <v>140</v>
      </c>
      <c r="B42" s="33" t="s">
        <v>66</v>
      </c>
      <c r="C42" s="32" t="s">
        <v>141</v>
      </c>
    </row>
    <row r="43" spans="1:3" x14ac:dyDescent="0.25">
      <c r="A43" s="32" t="s">
        <v>142</v>
      </c>
      <c r="B43" s="33" t="s">
        <v>66</v>
      </c>
      <c r="C43" s="34" t="s">
        <v>143</v>
      </c>
    </row>
    <row r="44" spans="1:3" ht="27" x14ac:dyDescent="0.25">
      <c r="A44" s="32" t="s">
        <v>144</v>
      </c>
      <c r="B44" s="33" t="s">
        <v>66</v>
      </c>
      <c r="C44" s="34" t="s">
        <v>145</v>
      </c>
    </row>
    <row r="45" spans="1:3" ht="27" x14ac:dyDescent="0.25">
      <c r="A45" s="32" t="s">
        <v>146</v>
      </c>
      <c r="B45" s="33" t="s">
        <v>66</v>
      </c>
      <c r="C45" s="34" t="s">
        <v>147</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5" x14ac:dyDescent="0.25"/>
  <cols>
    <col min="1" max="1" width="62.42578125" customWidth="1"/>
    <col min="2" max="3" width="69.42578125" customWidth="1"/>
    <col min="4" max="16384" width="10.85546875" hidden="1"/>
  </cols>
  <sheetData>
    <row r="1" spans="1:3" ht="26.25" x14ac:dyDescent="0.25">
      <c r="A1" s="73" t="s">
        <v>148</v>
      </c>
      <c r="B1" s="73"/>
      <c r="C1" s="73"/>
    </row>
    <row r="2" spans="1:3" ht="17.100000000000001" customHeight="1" x14ac:dyDescent="0.25">
      <c r="A2" s="28" t="s">
        <v>40</v>
      </c>
      <c r="B2" s="96" t="str">
        <f>'[2]AUTOS NOTA 321'!B2:C2</f>
        <v xml:space="preserve">SINIESTRO   LEGIS </v>
      </c>
      <c r="C2" s="97"/>
    </row>
    <row r="3" spans="1:3" ht="15.95" customHeight="1" x14ac:dyDescent="0.25">
      <c r="A3" s="5" t="s">
        <v>1</v>
      </c>
      <c r="B3" s="42" t="str">
        <f>'GENERALES NOTA 322'!B2:C2</f>
        <v>2024142736</v>
      </c>
      <c r="C3" s="42"/>
    </row>
    <row r="4" spans="1:3" x14ac:dyDescent="0.25">
      <c r="A4" s="5" t="s">
        <v>3</v>
      </c>
      <c r="B4" s="42" t="str">
        <f>'GENERALES NOTA 322'!B3:C3</f>
        <v>SUPERINTENDENCIA FINANCIERA DE COLOMBIA DELEGATURA PARA FUNCIONES JURISDICCIONALES</v>
      </c>
      <c r="C4" s="42"/>
    </row>
    <row r="5" spans="1:3" ht="29.1" customHeight="1" x14ac:dyDescent="0.25">
      <c r="A5" s="5" t="s">
        <v>5</v>
      </c>
      <c r="B5" s="42" t="str">
        <f>'GENERALES NOTA 322'!B4:C4</f>
        <v>ALLIANZ SEGUROS DE VIDA S.A.</v>
      </c>
      <c r="C5" s="42"/>
    </row>
    <row r="6" spans="1:3" x14ac:dyDescent="0.25">
      <c r="A6" s="5" t="s">
        <v>7</v>
      </c>
      <c r="B6" s="42" t="str">
        <f>'GENERALES NOTA 322'!B5:C5</f>
        <v>CAMILO HINCAPIÉ GUTIÉRREZ</v>
      </c>
      <c r="C6" s="42"/>
    </row>
    <row r="7" spans="1:3" ht="43.5" customHeight="1" x14ac:dyDescent="0.25">
      <c r="A7" s="5" t="s">
        <v>9</v>
      </c>
      <c r="B7" s="42" t="str">
        <f>'GENERALES NOTA 322'!B6:C6</f>
        <v>DEMANDA DIRECTA</v>
      </c>
      <c r="C7" s="42"/>
    </row>
    <row r="8" spans="1:3" x14ac:dyDescent="0.25">
      <c r="A8" s="5" t="s">
        <v>149</v>
      </c>
      <c r="B8" s="42" t="s">
        <v>113</v>
      </c>
      <c r="C8" s="42"/>
    </row>
    <row r="9" spans="1:3" x14ac:dyDescent="0.25">
      <c r="A9" s="12" t="s">
        <v>116</v>
      </c>
      <c r="B9" s="98"/>
      <c r="C9" s="98"/>
    </row>
    <row r="10" spans="1:3" x14ac:dyDescent="0.25">
      <c r="A10" s="12" t="s">
        <v>150</v>
      </c>
      <c r="B10" s="42"/>
      <c r="C10" s="42"/>
    </row>
    <row r="11" spans="1:3" x14ac:dyDescent="0.25">
      <c r="A11" s="12" t="s">
        <v>80</v>
      </c>
      <c r="B11" s="99"/>
      <c r="C11" s="100"/>
    </row>
    <row r="12" spans="1:3" ht="30" x14ac:dyDescent="0.25">
      <c r="A12" s="5" t="s">
        <v>151</v>
      </c>
      <c r="B12" s="42"/>
      <c r="C12" s="42"/>
    </row>
    <row r="13" spans="1:3" ht="30" x14ac:dyDescent="0.25">
      <c r="A13" s="5" t="s">
        <v>152</v>
      </c>
      <c r="B13" s="42"/>
      <c r="C13" s="42"/>
    </row>
    <row r="14" spans="1:3" x14ac:dyDescent="0.25">
      <c r="A14" s="5" t="s">
        <v>153</v>
      </c>
      <c r="B14" s="96"/>
      <c r="C14" s="97"/>
    </row>
    <row r="15" spans="1:3" x14ac:dyDescent="0.25">
      <c r="A15" s="12" t="s">
        <v>154</v>
      </c>
      <c r="B15" s="42"/>
      <c r="C15" s="42"/>
    </row>
    <row r="16" spans="1:3" ht="100.5" customHeight="1" x14ac:dyDescent="0.25">
      <c r="A16" s="9" t="s">
        <v>155</v>
      </c>
      <c r="B16" s="100"/>
      <c r="C16" s="100"/>
    </row>
    <row r="17" ht="36.6" customHeight="1" x14ac:dyDescent="0.25"/>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18.75" x14ac:dyDescent="0.25">
      <c r="A1" s="101" t="s">
        <v>156</v>
      </c>
      <c r="B1" s="101"/>
      <c r="C1" s="101"/>
    </row>
    <row r="2" spans="1:3" x14ac:dyDescent="0.25">
      <c r="A2" s="28" t="s">
        <v>40</v>
      </c>
      <c r="B2" s="96" t="str">
        <f>'[2]AUTOS NOTA 321'!B2:C2</f>
        <v xml:space="preserve">SINIESTRO   LEGIS </v>
      </c>
      <c r="C2" s="97"/>
    </row>
    <row r="3" spans="1:3" ht="23.45" customHeight="1" x14ac:dyDescent="0.25">
      <c r="A3" s="5" t="s">
        <v>102</v>
      </c>
      <c r="B3" s="42" t="str">
        <f>'GENERALES NOTA 322'!B2:C2</f>
        <v>2024142736</v>
      </c>
      <c r="C3" s="42"/>
    </row>
    <row r="4" spans="1:3" x14ac:dyDescent="0.25">
      <c r="A4" s="5" t="s">
        <v>103</v>
      </c>
      <c r="B4" s="42" t="str">
        <f>'GENERALES NOTA 322'!B3:C3</f>
        <v>SUPERINTENDENCIA FINANCIERA DE COLOMBIA DELEGATURA PARA FUNCIONES JURISDICCIONALES</v>
      </c>
      <c r="C4" s="42"/>
    </row>
    <row r="5" spans="1:3" x14ac:dyDescent="0.25">
      <c r="A5" s="5" t="s">
        <v>104</v>
      </c>
      <c r="B5" s="42" t="str">
        <f>'GENERALES NOTA 322'!B4:C4</f>
        <v>ALLIANZ SEGUROS DE VIDA S.A.</v>
      </c>
      <c r="C5" s="42"/>
    </row>
    <row r="6" spans="1:3" x14ac:dyDescent="0.25">
      <c r="A6" s="5" t="s">
        <v>105</v>
      </c>
      <c r="B6" s="42" t="str">
        <f>'GENERALES NOTA 322'!B5:C5</f>
        <v>CAMILO HINCAPIÉ GUTIÉRREZ</v>
      </c>
      <c r="C6" s="42"/>
    </row>
    <row r="7" spans="1:3" x14ac:dyDescent="0.25">
      <c r="A7" s="5" t="s">
        <v>106</v>
      </c>
      <c r="B7" s="42" t="str">
        <f>'GENERALES NOTA 322'!B6:C6</f>
        <v>DEMANDA DIRECTA</v>
      </c>
      <c r="C7" s="42"/>
    </row>
    <row r="8" spans="1:3" x14ac:dyDescent="0.25">
      <c r="A8" s="5" t="s">
        <v>149</v>
      </c>
      <c r="B8" s="42" t="str">
        <f>'GENERALES NOTA 325'!B8:C8</f>
        <v>PROBABLE GENERALES</v>
      </c>
      <c r="C8" s="42"/>
    </row>
    <row r="9" spans="1:3" x14ac:dyDescent="0.25">
      <c r="A9" s="12" t="s">
        <v>116</v>
      </c>
      <c r="B9" s="102">
        <f>'GENERALES  NOTA 324 -478'!B17:C17</f>
        <v>589984</v>
      </c>
      <c r="C9" s="102"/>
    </row>
    <row r="10" spans="1:3" x14ac:dyDescent="0.25">
      <c r="A10" s="5" t="s">
        <v>157</v>
      </c>
      <c r="B10" s="103">
        <v>25000000</v>
      </c>
      <c r="C10" s="103"/>
    </row>
    <row r="11" spans="1:3" ht="41.1" customHeight="1" x14ac:dyDescent="0.25">
      <c r="A11" s="5" t="s">
        <v>158</v>
      </c>
      <c r="B11" s="42"/>
      <c r="C11" s="42"/>
    </row>
    <row r="12" spans="1:3" ht="41.1" hidden="1" customHeight="1" x14ac:dyDescent="0.25">
      <c r="A12" s="5" t="s">
        <v>159</v>
      </c>
      <c r="B12" s="42"/>
      <c r="C12" s="42"/>
    </row>
    <row r="13" spans="1:3" ht="18.75" customHeight="1" x14ac:dyDescent="0.25">
      <c r="A13" s="5" t="s">
        <v>160</v>
      </c>
      <c r="B13" s="104"/>
      <c r="C13" s="104"/>
    </row>
    <row r="14" spans="1:3" x14ac:dyDescent="0.25">
      <c r="A14" s="5" t="s">
        <v>161</v>
      </c>
      <c r="B14" s="42"/>
      <c r="C14" s="42"/>
    </row>
    <row r="20" spans="4:8" x14ac:dyDescent="0.25">
      <c r="D20" t="str">
        <f t="shared" ref="D20:H20" si="0">UPPER(D18)</f>
        <v/>
      </c>
      <c r="E20" t="str">
        <f t="shared" si="0"/>
        <v/>
      </c>
      <c r="F20" t="str">
        <f t="shared" si="0"/>
        <v/>
      </c>
      <c r="G20" t="str">
        <f t="shared" si="0"/>
        <v/>
      </c>
      <c r="H20" t="str">
        <f t="shared" si="0"/>
        <v/>
      </c>
    </row>
    <row r="21" spans="4:8" x14ac:dyDescent="0.25">
      <c r="D21" t="str">
        <f t="shared" ref="D21:H21" si="1">UPPER(D19)</f>
        <v/>
      </c>
      <c r="E21" t="str">
        <f t="shared" si="1"/>
        <v/>
      </c>
      <c r="F21" t="str">
        <f t="shared" si="1"/>
        <v/>
      </c>
      <c r="G21" t="str">
        <f t="shared" si="1"/>
        <v/>
      </c>
      <c r="H21" t="str">
        <f t="shared" si="1"/>
        <v/>
      </c>
    </row>
    <row r="22" spans="4:8" x14ac:dyDescent="0.25">
      <c r="D22" t="str">
        <f t="shared" ref="D22:H22" si="2">UPPER(D20)</f>
        <v/>
      </c>
      <c r="E22" t="str">
        <f t="shared" si="2"/>
        <v/>
      </c>
      <c r="F22" t="str">
        <f t="shared" si="2"/>
        <v/>
      </c>
      <c r="G22" t="str">
        <f t="shared" si="2"/>
        <v/>
      </c>
      <c r="H22" t="str">
        <f t="shared" si="2"/>
        <v/>
      </c>
    </row>
    <row r="23" spans="4:8" x14ac:dyDescent="0.25">
      <c r="D23" t="str">
        <f>UPPER(D21)</f>
        <v/>
      </c>
      <c r="E23" t="str">
        <f t="shared" ref="E23:H23" si="3">UPPER(E21)</f>
        <v/>
      </c>
      <c r="F23" t="str">
        <f t="shared" si="3"/>
        <v/>
      </c>
      <c r="G23" t="str">
        <f t="shared" si="3"/>
        <v/>
      </c>
      <c r="H23" t="str">
        <f t="shared" si="3"/>
        <v/>
      </c>
    </row>
    <row r="24" spans="4:8" x14ac:dyDescent="0.25">
      <c r="D24" t="str">
        <f t="shared" ref="D24:H24" si="4">UPPER(D22)</f>
        <v/>
      </c>
      <c r="E24" t="str">
        <f t="shared" si="4"/>
        <v/>
      </c>
      <c r="F24" t="str">
        <f t="shared" si="4"/>
        <v/>
      </c>
      <c r="G24" t="str">
        <f t="shared" si="4"/>
        <v/>
      </c>
      <c r="H24" t="str">
        <f t="shared" si="4"/>
        <v/>
      </c>
    </row>
    <row r="25" spans="4:8" x14ac:dyDescent="0.25">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5" x14ac:dyDescent="0.25"/>
  <cols>
    <col min="1" max="1" width="72.85546875" customWidth="1"/>
    <col min="2" max="2" width="39.85546875" customWidth="1"/>
    <col min="3" max="3" width="96.42578125" customWidth="1"/>
    <col min="4" max="16384" width="11.42578125" hidden="1"/>
  </cols>
  <sheetData>
    <row r="1" spans="1:3" ht="18.75" x14ac:dyDescent="0.25">
      <c r="A1" s="101" t="s">
        <v>162</v>
      </c>
      <c r="B1" s="101"/>
      <c r="C1" s="101"/>
    </row>
    <row r="2" spans="1:3" ht="14.1" customHeight="1" x14ac:dyDescent="0.25">
      <c r="A2" s="10" t="s">
        <v>40</v>
      </c>
      <c r="B2" s="96" t="str">
        <f>'[2]AUTOS NOTA 321'!B2:C2</f>
        <v xml:space="preserve">SINIESTRO   LEGIS </v>
      </c>
      <c r="C2" s="97"/>
    </row>
    <row r="3" spans="1:3" x14ac:dyDescent="0.25">
      <c r="A3" s="5" t="s">
        <v>102</v>
      </c>
      <c r="B3" s="42" t="str">
        <f>'GENERALES NOTA 322'!B2:C2</f>
        <v>2024142736</v>
      </c>
      <c r="C3" s="42"/>
    </row>
    <row r="4" spans="1:3" x14ac:dyDescent="0.25">
      <c r="A4" s="5" t="s">
        <v>103</v>
      </c>
      <c r="B4" s="42" t="str">
        <f>'GENERALES NOTA 322'!B3:C3</f>
        <v>SUPERINTENDENCIA FINANCIERA DE COLOMBIA DELEGATURA PARA FUNCIONES JURISDICCIONALES</v>
      </c>
      <c r="C4" s="42"/>
    </row>
    <row r="5" spans="1:3" x14ac:dyDescent="0.25">
      <c r="A5" s="5" t="s">
        <v>104</v>
      </c>
      <c r="B5" s="42" t="str">
        <f>'GENERALES NOTA 322'!B4:C4</f>
        <v>ALLIANZ SEGUROS DE VIDA S.A.</v>
      </c>
      <c r="C5" s="42"/>
    </row>
    <row r="6" spans="1:3" x14ac:dyDescent="0.25">
      <c r="A6" s="5" t="s">
        <v>105</v>
      </c>
      <c r="B6" s="42" t="str">
        <f>'GENERALES NOTA 322'!B5:C5</f>
        <v>CAMILO HINCAPIÉ GUTIÉRREZ</v>
      </c>
      <c r="C6" s="42"/>
    </row>
    <row r="7" spans="1:3" x14ac:dyDescent="0.25">
      <c r="A7" s="5" t="s">
        <v>106</v>
      </c>
      <c r="B7" s="42" t="str">
        <f>'GENERALES NOTA 322'!B6:C6</f>
        <v>DEMANDA DIRECTA</v>
      </c>
      <c r="C7" s="42"/>
    </row>
    <row r="8" spans="1:3" x14ac:dyDescent="0.25">
      <c r="A8" s="5" t="s">
        <v>163</v>
      </c>
      <c r="B8" s="42" t="str">
        <f>'GENERALES NOTA 325'!B8:C8</f>
        <v>PROBABLE GENERALES</v>
      </c>
      <c r="C8" s="42"/>
    </row>
    <row r="9" spans="1:3" ht="24" customHeight="1" x14ac:dyDescent="0.25">
      <c r="A9" s="5" t="s">
        <v>164</v>
      </c>
      <c r="B9" s="42"/>
      <c r="C9" s="42"/>
    </row>
    <row r="10" spans="1:3" ht="88.5" customHeight="1" x14ac:dyDescent="0.25">
      <c r="A10" s="5" t="s">
        <v>165</v>
      </c>
      <c r="B10" s="42"/>
      <c r="C10" s="42"/>
    </row>
    <row r="11" spans="1:3" ht="43.5" customHeight="1" x14ac:dyDescent="0.25">
      <c r="A11" s="107"/>
      <c r="B11" s="107"/>
      <c r="C11" s="107"/>
    </row>
    <row r="12" spans="1:3" hidden="1" x14ac:dyDescent="0.25">
      <c r="A12" s="108"/>
      <c r="B12" s="108"/>
      <c r="C12" s="108"/>
    </row>
    <row r="13" spans="1:3" ht="18.75" x14ac:dyDescent="0.25">
      <c r="A13" s="101" t="s">
        <v>166</v>
      </c>
      <c r="B13" s="101"/>
      <c r="C13" s="101"/>
    </row>
    <row r="14" spans="1:3" x14ac:dyDescent="0.25">
      <c r="A14" s="19" t="s">
        <v>112</v>
      </c>
      <c r="B14" s="93" t="s">
        <v>167</v>
      </c>
      <c r="C14" s="94"/>
    </row>
    <row r="15" spans="1:3" ht="30" x14ac:dyDescent="0.25">
      <c r="A15" s="17" t="s">
        <v>114</v>
      </c>
      <c r="B15" s="91"/>
      <c r="C15" s="92"/>
    </row>
    <row r="16" spans="1:3" ht="45" x14ac:dyDescent="0.25">
      <c r="A16" s="11" t="s">
        <v>115</v>
      </c>
      <c r="B16" s="76">
        <f>((C18+C19+C21+C22)-C25)*C24*C26</f>
        <v>100000000</v>
      </c>
      <c r="C16" s="76"/>
    </row>
    <row r="17" spans="1:3" x14ac:dyDescent="0.25">
      <c r="A17" s="19" t="s">
        <v>116</v>
      </c>
      <c r="B17" s="83" t="s">
        <v>24</v>
      </c>
      <c r="C17" s="84"/>
    </row>
    <row r="18" spans="1:3" x14ac:dyDescent="0.25">
      <c r="A18" s="79"/>
      <c r="B18" s="18" t="s">
        <v>25</v>
      </c>
      <c r="C18" s="15">
        <v>100000000</v>
      </c>
    </row>
    <row r="19" spans="1:3" x14ac:dyDescent="0.25">
      <c r="A19" s="80"/>
      <c r="B19" s="18" t="s">
        <v>26</v>
      </c>
      <c r="C19" s="15">
        <v>0</v>
      </c>
    </row>
    <row r="20" spans="1:3" x14ac:dyDescent="0.25">
      <c r="A20" s="80"/>
      <c r="B20" s="81" t="s">
        <v>27</v>
      </c>
      <c r="C20" s="82"/>
    </row>
    <row r="21" spans="1:3" x14ac:dyDescent="0.25">
      <c r="A21" s="80"/>
      <c r="B21" s="18" t="s">
        <v>109</v>
      </c>
      <c r="C21" s="15">
        <v>0</v>
      </c>
    </row>
    <row r="22" spans="1:3" ht="30" x14ac:dyDescent="0.25">
      <c r="A22" s="80"/>
      <c r="B22" s="18" t="s">
        <v>117</v>
      </c>
      <c r="C22" s="15">
        <v>0</v>
      </c>
    </row>
    <row r="23" spans="1:3" x14ac:dyDescent="0.25">
      <c r="A23" s="80"/>
      <c r="B23" s="81" t="s">
        <v>118</v>
      </c>
      <c r="C23" s="82"/>
    </row>
    <row r="24" spans="1:3" x14ac:dyDescent="0.25">
      <c r="A24" s="21"/>
      <c r="B24" s="18" t="s">
        <v>119</v>
      </c>
      <c r="C24" s="22">
        <v>1</v>
      </c>
    </row>
    <row r="25" spans="1:3" x14ac:dyDescent="0.25">
      <c r="A25" s="23"/>
      <c r="B25" s="18" t="s">
        <v>50</v>
      </c>
      <c r="C25" s="24">
        <v>0</v>
      </c>
    </row>
    <row r="26" spans="1:3" x14ac:dyDescent="0.25">
      <c r="A26" s="23"/>
      <c r="B26" s="18" t="s">
        <v>120</v>
      </c>
      <c r="C26" s="22">
        <v>1</v>
      </c>
    </row>
    <row r="27" spans="1:3" x14ac:dyDescent="0.25">
      <c r="A27" s="14" t="s">
        <v>121</v>
      </c>
      <c r="B27" s="76">
        <f>IFERROR(B16*(VLOOKUP(B14,Hoja2!$G$1:$H$6,2,0)),16666)</f>
        <v>16666</v>
      </c>
      <c r="C27" s="76"/>
    </row>
    <row r="28" spans="1:3" ht="95.25" customHeight="1" x14ac:dyDescent="0.25">
      <c r="A28" s="29" t="s">
        <v>168</v>
      </c>
      <c r="B28" s="105"/>
      <c r="C28" s="106"/>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169</v>
      </c>
    </row>
    <row r="2" spans="1:1" x14ac:dyDescent="0.25">
      <c r="A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2578125" defaultRowHeight="15" x14ac:dyDescent="0.25"/>
  <cols>
    <col min="4" max="4" width="20.140625" bestFit="1" customWidth="1"/>
    <col min="5" max="5" width="42.85546875" bestFit="1" customWidth="1"/>
    <col min="7" max="7" width="33.42578125" customWidth="1"/>
    <col min="14" max="14" width="20.5703125" customWidth="1"/>
  </cols>
  <sheetData>
    <row r="1" spans="1:14" x14ac:dyDescent="0.25">
      <c r="A1" s="8" t="s">
        <v>52</v>
      </c>
      <c r="B1" t="s">
        <v>59</v>
      </c>
      <c r="C1" s="8" t="s">
        <v>60</v>
      </c>
      <c r="D1" s="8" t="s">
        <v>67</v>
      </c>
      <c r="E1" s="3" t="s">
        <v>68</v>
      </c>
      <c r="F1" s="2" t="s">
        <v>111</v>
      </c>
      <c r="G1" s="2" t="s">
        <v>113</v>
      </c>
      <c r="H1" s="4">
        <v>0.7</v>
      </c>
      <c r="I1" t="s">
        <v>170</v>
      </c>
      <c r="J1" t="s">
        <v>171</v>
      </c>
      <c r="L1" t="s">
        <v>172</v>
      </c>
      <c r="N1" s="2" t="s">
        <v>173</v>
      </c>
    </row>
    <row r="2" spans="1:14" x14ac:dyDescent="0.25">
      <c r="A2" t="s">
        <v>53</v>
      </c>
      <c r="B2" t="s">
        <v>66</v>
      </c>
      <c r="C2" t="s">
        <v>174</v>
      </c>
      <c r="D2" s="2" t="s">
        <v>175</v>
      </c>
      <c r="E2" s="1" t="s">
        <v>69</v>
      </c>
      <c r="F2" s="2" t="s">
        <v>167</v>
      </c>
      <c r="G2" s="2" t="s">
        <v>176</v>
      </c>
      <c r="H2" s="4">
        <v>0.25</v>
      </c>
      <c r="I2" t="s">
        <v>177</v>
      </c>
      <c r="J2" t="s">
        <v>178</v>
      </c>
      <c r="L2" t="s">
        <v>10</v>
      </c>
      <c r="N2" s="2" t="s">
        <v>179</v>
      </c>
    </row>
    <row r="3" spans="1:14" x14ac:dyDescent="0.25">
      <c r="A3" t="s">
        <v>180</v>
      </c>
      <c r="C3" t="s">
        <v>181</v>
      </c>
      <c r="D3" s="2" t="s">
        <v>182</v>
      </c>
      <c r="E3" s="1" t="s">
        <v>183</v>
      </c>
      <c r="F3" s="2" t="s">
        <v>184</v>
      </c>
      <c r="G3" s="2" t="s">
        <v>185</v>
      </c>
      <c r="H3" s="4">
        <v>0.55000000000000004</v>
      </c>
      <c r="I3" t="s">
        <v>186</v>
      </c>
      <c r="J3" t="s">
        <v>187</v>
      </c>
      <c r="N3" s="2" t="s">
        <v>167</v>
      </c>
    </row>
    <row r="4" spans="1:14" x14ac:dyDescent="0.25">
      <c r="A4" t="s">
        <v>188</v>
      </c>
      <c r="C4" t="s">
        <v>61</v>
      </c>
      <c r="E4" s="1" t="s">
        <v>189</v>
      </c>
      <c r="G4" s="2" t="s">
        <v>190</v>
      </c>
      <c r="H4" s="4">
        <v>0.15</v>
      </c>
      <c r="I4" t="s">
        <v>191</v>
      </c>
      <c r="J4" t="s">
        <v>192</v>
      </c>
      <c r="N4" s="2"/>
    </row>
    <row r="5" spans="1:14" x14ac:dyDescent="0.25">
      <c r="A5" t="s">
        <v>193</v>
      </c>
      <c r="E5" s="1" t="s">
        <v>194</v>
      </c>
      <c r="G5" s="2" t="s">
        <v>195</v>
      </c>
      <c r="H5" s="4">
        <v>0.7</v>
      </c>
      <c r="I5" t="s">
        <v>196</v>
      </c>
      <c r="J5" t="s">
        <v>197</v>
      </c>
      <c r="N5" s="2"/>
    </row>
    <row r="6" spans="1:14" x14ac:dyDescent="0.25">
      <c r="E6" s="1" t="s">
        <v>198</v>
      </c>
      <c r="G6" s="2" t="s">
        <v>199</v>
      </c>
      <c r="H6" s="4">
        <v>0.3</v>
      </c>
      <c r="J6" t="s">
        <v>200</v>
      </c>
      <c r="N6" s="2"/>
    </row>
    <row r="7" spans="1:14" x14ac:dyDescent="0.25">
      <c r="E7" s="1" t="s">
        <v>201</v>
      </c>
      <c r="G7" s="2" t="s">
        <v>167</v>
      </c>
      <c r="N7" s="2" t="s">
        <v>167</v>
      </c>
    </row>
    <row r="8" spans="1:14" x14ac:dyDescent="0.25">
      <c r="E8" s="1" t="s">
        <v>202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Yuliana Valentina Jácome Durán</cp:lastModifiedBy>
  <cp:revision/>
  <dcterms:created xsi:type="dcterms:W3CDTF">2020-12-07T14:41:17Z</dcterms:created>
  <dcterms:modified xsi:type="dcterms:W3CDTF">2024-11-30T00:45:35Z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