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CD76F52C-700D-4F73-956F-FE303FCFE64C}" xr6:coauthVersionLast="47" xr6:coauthVersionMax="47" xr10:uidLastSave="{00000000-0000-0000-0000-000000000000}"/>
  <bookViews>
    <workbookView xWindow="-120" yWindow="-120" windowWidth="29040" windowHeight="1572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<sst xmlns="http://schemas.openxmlformats.org/spreadsheetml/2006/main" count="324" uniqueCount="214">
  <si>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</si>
  <si>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</si>
  <si>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</si>
  <si>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</si>
  <si>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</si>
  <si>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</si>
  <si>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</si>
  <si>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</si>
  <si>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</si>
  <si>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</si>
  <si>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</si>
  <si>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</si>
  <si>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</si>
  <si>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</si>
  <si>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</si>
  <si>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</si>
  <si>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</si>
  <si>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</si>
  <si>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</si>
  <si>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</si>
  <si>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</si>
  <si>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</si>
  <si>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</si>
  <si>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</si>
  <si>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</si>
  <si>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</si>
  <si>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</si>
  <si>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</si>
  <si>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</si>
  <si>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</si>
  <si>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</si>
  <si>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</si>
  <si>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</si>
  <si>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</si>
  <si>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</si>
  <si>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</si>
  <si>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</si>
  <si>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</si>
  <si>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</si>
  <si>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</si>
  <si>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</si>
  <si>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</si>
  <si>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</si>
  <si>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</si>
  <si>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</si>
  <si>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</si>
  <si>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</si>
  <si>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</si>
  <si>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</si>
  <si>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</si>
  <si>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</si>
  <si>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</si>
  <si>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</si>
  <si>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</si>
  <si>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</si>
  <si>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</si>
  <si>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</si>
  <si>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</si>
  <si>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</si>
  <si>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</si>
  <si>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</si>
  <si>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</si>
  <si>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</si>
  <si>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</si>
  <si>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</si>
  <si>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</si>
  <si>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</si>
  <si>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</si>
  <si>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</si>
  <si>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</si>
  <si>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</si>
  <si>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</si>
  <si>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</si>
  <si>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</si>
  <si>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</si>
  <si>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</si>
  <si>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</si>
  <si>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</si>
  <si>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</si>
  <si>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</si>
  <si>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</si>
  <si>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</si>
  <si>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</si>
  <si>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</si>
  <si>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</si>
  <si>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</si>
  <si>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</si>
  <si>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</si>
  <si>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</si>
  <si>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</si>
  <si>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</si>
  <si>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</si>
  <si>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</si>
  <si>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</si>
  <si>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</si>
  <si>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</si>
  <si>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</si>
  <si>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</si>
  <si>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</si>
  <si>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</si>
  <si>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</si>
  <si>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</si>
  <si>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</si>
  <si>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</si>
  <si>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</si>
  <si>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</si>
  <si>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</si>
  <si>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</si>
  <si>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</si>
  <si>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</si>
  <si>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</si>
  <si>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</si>
  <si>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</si>
  <si>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</si>
  <si>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</si>
  <si>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</si>
  <si>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</si>
  <si>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</si>
  <si>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</si>
  <si>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</si>
  <si>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</si>
  <si>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</si>
  <si>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</si>
  <si>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</si>
  <si>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</si>
  <si>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</si>
  <si>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</si>
  <si>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</si>
  <si>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</si>
  <si>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</si>
  <si>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</si>
  <si>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</si>
  <si>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</si>
  <si>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</si>
  <si>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</si>
  <si>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</si>
  <si>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</si>
  <si>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</si>
  <si>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</si>
  <si>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</si>
  <si>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</si>
  <si>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</si>
  <si>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</si>
  <si>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</si>
  <si>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</si>
  <si>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</si>
  <si>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</si>
  <si>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</si>
  <si>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</si>
  <si>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</si>
  <si>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</si>
  <si>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</si>
  <si>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</si>
  <si>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</si>
  <si>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</si>
  <si>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</si>
  <si>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</si>
  <si>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</si>
  <si>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</si>
  <si>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</si>
  <si>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</si>
  <si>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</si>
  <si>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</si>
  <si>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</si>
  <si>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</si>
  <si>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</si>
  <si>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</si>
  <si>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</si>
  <si>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</si>
  <si>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</si>
  <si>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</si>
  <si>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</si>
  <si>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</si>
  <si>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</si>
  <si>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</si>
  <si>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</si>
  <si>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</si>
  <si>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</si>
  <si>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</si>
  <si>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</si>
  <si>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</si>
  <si>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</si>
  <si>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</si>
  <si>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</si>
  <si>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</si>
  <si>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</si>
  <si>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</si>
  <si>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</si>
  <si>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</si>
  <si>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</si>
  <si>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</si>
  <si>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</si>
  <si>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</si>
  <si>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</si>
  <si>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UZN337</t>
  </si>
  <si>
    <t>Sin información en la demanda</t>
  </si>
  <si>
    <t>Juzgado Cincuenta y Nueve de Pequeñas Causas y Competencia Múltiple de Bogotá D.C.</t>
  </si>
  <si>
    <t xml:space="preserve">Francisco Alejandro Corcobado Urrego (Propietario). </t>
  </si>
  <si>
    <t>Allianz Seguros S.A.
Cotranscol S.A.
Dairon Fabian Montealegre Gamboa.</t>
  </si>
  <si>
    <t>N/A</t>
  </si>
  <si>
    <t>2 de septiembre de 2022</t>
  </si>
  <si>
    <t xml:space="preserve">No se solicitó. Se pidieron medidas cautelares. </t>
  </si>
  <si>
    <t>16 de enero de 2025</t>
  </si>
  <si>
    <t>12 de diciembre de 2024</t>
  </si>
  <si>
    <t xml:space="preserve">19 de noviembre de 2024 </t>
  </si>
  <si>
    <t>11001400307720230109300</t>
  </si>
  <si>
    <t>1. El 2 de septiembre de 2022 en el kilómetro 86 de la vía Barranca Upía – Villavicencio,ocurrió un accidente entre el vehículo con placas UZN337 el cual impactó al vehículo de propiedad de señor FRANCISCO ALEJANDRO CORCOBADO URREGO, conducido por Alba Marulanda Urrego Bohórquez, quien llevaba como acompañantes a Marilut Arenas Hernández y María Aurora Cano.
2. Se indica que la conductora del vehículo afectado (Alba Marulanda Urrego Bohórquez) señalizó con anticipación su intención de girar a la izquierda mediante la luz direccional y un gesto manual, pero el conductor del vehículo UZN337 adelantó de manera peligrosa y en contravía, infringiendo las normas de tránsito.
3. Del accidente hay fotografías. Además, se indica que se evidenciarón marcas de frenado superiores a 30 metros, demostrando que el vehículo de carga no guardó la distancia de seguridad exigida por el Código Nacional de Tránsito.</t>
  </si>
  <si>
    <t>SINIESTRO   118055851  APL. 214566</t>
  </si>
  <si>
    <t>23118123-227</t>
  </si>
  <si>
    <t>Duración: Desde las 00:00 horas del 15/07/2022 hasta las 24:00 horas del 14/07/2023.</t>
  </si>
  <si>
    <r>
      <t xml:space="preserve">INDIQUE LA PLACA- </t>
    </r>
    <r>
      <rPr>
        <sz val="11"/>
        <color rgb="FFFF0000"/>
        <rFont val="Calibri"/>
        <family val="2"/>
        <scheme val="minor"/>
      </rPr>
      <t>HHL529</t>
    </r>
  </si>
  <si>
    <t>EXCEPCIONES DE FONDO FRENTE A LA RESPONSABILIDAD
1. EXCLUSIÓN DE LA RESPONSABILIDAD DE LOS DEMANDANDOS POR CONFIGURARSE LA CAUSAL “HECHO EXCLUSIVO DE UN TERCERO”
2. INEXISTENCIA DE RESPONSABILIDAD A CARGO DE LOS DEMANDADOS POR LA FALTA DE ACREDITACIÓN DEL NEXO CAUSAL.
3. ANULACIÓN DE LA PRESUNCIÓN DE CULPA COMO CONSECUENCIA DE LA CONCURRENCIA DE ACTIVIDADES PELIGROSAS.
4. SUBSIDIARIA: CONCURRENCIA DE CULPAS.
5. IMPROCEDENCIA DEL RECONOCIMIENTO DEL “PERJUICIO MATERIAL” O DAÑO EMERGENTE RECLAMADO.
6. IMPROCEDENCIA DE RECONOCIMIENTO POR “TIEMPO DEJADO DE PERCIBIR”.
7. AUSENCIA DE SOLIDARIDAD DEL CONTRATO DE SEGURO CELEBRADO CON ALLIANZ SEGUROS S.A.
8. GENÉRICA O INNOMINADA.
EXCEPCIONES DE FONDO FRENTE AL CONTRATO DE SEGURO
1. INEXISTENCIA DE OBLIGACIÓN DE INDEMNIZAR POR INCUMPLIMIENTO DE LAS CARGAS DEL ARTÍCULO 1077 DEL CÓDIGO DE COMERCIO.
2. RIESGOS EXPRESAMENTE EXCLUIDOS EN LA PÓLIZA DE SEGURO AUTOS CLÓNICO PESADOS No. 023118123 / 227.
3. CARÁCTER MERAMENTE INDEMNIZATORIO DE LOS CONTRATOS DE SEGURO.
4. PRESCRIPCION ORDINARIA DE LA ACCION DERIVADA DEL CONTRATO DE SEGURO.
5. EN CUALQUIER CASO, DE NINGUNA FORMA SE PODRÁ EXCEDER EL LÍMITE DEL VALOR ASEGURADO.
6. LIMITES MÁXIMOS DE RESPONSABILIDAD DEL ASEGURADOR EN LO ATINENTE AL DEDUCIBLE PACTADO $1.800.000,00.
7. DISPONIBILIDAD DEL VALOR ASEGURADO.
8. SUJECIÓN A LAS CONDICIONES PARTICULARES Y GENERALES DEL CONTRATO DE SEGURO, EL CLAUSULADO Y LOS AMPAROS.
9. GENERICA O INNOMINADA Y OTRAS.</t>
  </si>
  <si>
    <t>La contingencia se califica como PROBABLE toda vez que la póliza presta cobertura temporal y material y adicionalmente existen documentos que pueden acreditar la responsabilidad del asegurado en la ocurrencia del accidente. 
Lo primero que debe tomarse en consideración es que la Póliza de Seguro Automóviles Auto Colectivo Pesados No. 023118123 / 227, cuyo asegurado es COMPAÑIA TRANSPORTADORA DE COLOMBIA S.A.S, presta cobertura temporal y material, de conformidad con los hechos y pretensiones expuestas en el líbelo de la demanda. Frente a la cobertura temporal, debe señalarse que el hecho, esto es, el accidente de tránsito, ocurrió el 02 de septiembre de 2022, es decir, acaeció dentro de la vigencia de la Póliza comprendida entre el 15 de julio de 2022 y el 14 de julio de 2023. Aunado a ello, presta cobertura material en tanto ampara la responsabilidad civil extracontractual, pretensión que se le endilga al asegurado.
Por otro lado, frente a la obligación indemnizatoria de la Compañía, debe indicarse que la responsabilidad del asegurado está acréditada a través informe final INIF, documento que no será aportado como prueba al proceso, como quiera que del mismo se desprende que el conductor del vehículo asegurado afirmó haber observado la direccional del vehículo de placas HHL-529 y haber identificado la intención de su conductora de realizar un giro a la izquierda. Incluso señaló que esta señalización fue activada con suficiente antelación, lo que implica que era previsible que dicha maniobra se ejecutara. A pesar de ello, el conductor del vehículo asegurado optó por intentar la maniobra de adelantamiento, la cual, aunque permitida en el tramo vial, fue realizada en un momento que podría interpretarse como imprudente frente a las circunstancias descritas. Esta afirmación, hecha por el conductor del vehículo asegurado, también fue manifestada por la demandante en su escrito demandatorio en el que señaló que esto fue lo que el conductor le indicó cuando se bajó del vehículo luego del accidente. Situación que acreditaria la hipotesis del accidente ampliamente manifestada por la parte actora. Por eso, debe considerarse que el conductor del vehículo asegurado, como en oportunidades previas, ha aceptado haber tenido responsabilidad en la ocurrencia del siniestro, esto podría ser reiterado cuando rinda el interrogatorio de parte en audiencia, debilitando aún más nuestra posición en el litigio. Por ello, y con el propósito de evitar desde la contestación de la demanda que estos aspectos sean utilizados en contra de la aseguradora, resultó fundamental no aportar el informe de INIF ni referirse a él en la contestación de la demanda. 
Ahora bien, no será posible establecer reducción de la indeminización por participación de un tercero, esto es la señora Alba Marulanda Urrego Bohórquez, conductora del vehículo de placas HHL-529, quien, según el informe INIF, no miró el espejo retrovisor y lateral izquierdo para cruzar, lo cierto es que, en el presente litigio no ostenta la calidad de demandante o directamente afectada. Luego, coforme se establece en el articulo 2357 del Código Civil y la sentencia SC4232-2021 Solo es viable “reducir” el daño resarcible, cuando el hecho o la culpa concurrente sea propia del perjudicado que depreca el resarcimiento o respecto de quien se solicita.
Todo lo anterior, sin perjuicio del carácter contingente del proceso.</t>
  </si>
  <si>
    <t>Como liquidación objetiva de las pretensiones, se tendrá en cuenta la suma de $20.865.312. Lo anterior, con base en los siguientes fundamentos:
1. Daño emergente:  Se tasa la suma de $22.665.312. De acuerdo con el comprobante de pago No. 2650 del 06 de diciembre de 2022 emitida por Suministros Industriales - Servicios especializados automotriz (en en que se detalla NIT, cliente, detaller, IVA, valor total de los respuestos y mano de otra) que corrobora el pago en que se incurrió por el arreglo de vehiculo de placas HHL529. 
Ahora bien, no se reconocerá ninguna suma frente a la solicitud de reconocimiento por el tiempo en el que el vehículo no pudo ser utilizado, dado que es evidente una ausencia absoluta de pruebas que respalden el monto reclamado por la demandante bajo este concepto.
2. Deducible pactado: A la suma de 22.665.312 le será aplicado el deducible pactado de $1.800.000. Lo cual da como resultado la suma de $20.865.312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</si>
</sst>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8"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8" fillId="2" borderId="4" xfId="0" applyFont="1" applyFill="1" applyBorder="1" applyAlignment="1">
      <alignment horizontal="center" vertical="top"/>
    </xf>
    <xf numFmtId="0" fontId="0" fillId="0" borderId="1" xfId="0" applyBorder="1" applyAlignment="1">
      <alignment horizontal="justify"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3"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4" zoomScale="85" zoomScaleNormal="85" workbookViewId="0">
      <selection activeCell="B25" sqref="B25:C2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158</v>
      </c>
      <c r="B2" s="58" t="s">
        <v>205</v>
      </c>
      <c r="C2" s="59"/>
    </row>
    <row r="3" spans="1:3" x14ac:dyDescent="0.25">
      <c r="A3" s="5" t="s">
        <v>125</v>
      </c>
      <c r="B3" s="56" t="s">
        <v>196</v>
      </c>
      <c r="C3" s="57"/>
    </row>
    <row r="4" spans="1:3" x14ac:dyDescent="0.25">
      <c r="A4" s="5" t="s">
        <v>137</v>
      </c>
      <c r="B4" s="60" t="s">
        <v>198</v>
      </c>
      <c r="C4" s="57"/>
    </row>
    <row r="5" spans="1:3" ht="31.5" customHeight="1" x14ac:dyDescent="0.25">
      <c r="A5" s="5" t="s">
        <v>138</v>
      </c>
      <c r="B5" s="56" t="s">
        <v>197</v>
      </c>
      <c r="C5" s="57"/>
    </row>
    <row r="6" spans="1:3" x14ac:dyDescent="0.25">
      <c r="A6" s="5" t="s">
        <v>139</v>
      </c>
      <c r="B6" s="55" t="s">
        <v>104</v>
      </c>
      <c r="C6" s="55"/>
    </row>
    <row r="7" spans="1:3" x14ac:dyDescent="0.25">
      <c r="A7" s="25" t="s">
        <v>140</v>
      </c>
      <c r="B7" s="56" t="s">
        <v>120</v>
      </c>
      <c r="C7" s="57"/>
    </row>
    <row r="8" spans="1:3" ht="23.1" customHeight="1" x14ac:dyDescent="0.25">
      <c r="A8" s="26" t="s">
        <v>141</v>
      </c>
      <c r="B8" s="55" t="s">
        <v>199</v>
      </c>
      <c r="C8" s="55"/>
    </row>
    <row r="9" spans="1:3" x14ac:dyDescent="0.25">
      <c r="A9" s="26" t="s">
        <v>142</v>
      </c>
      <c r="B9" s="55" t="s">
        <v>199</v>
      </c>
      <c r="C9" s="55"/>
    </row>
    <row r="10" spans="1:3" x14ac:dyDescent="0.25">
      <c r="A10" s="26" t="s">
        <v>143</v>
      </c>
      <c r="B10" s="55" t="s">
        <v>199</v>
      </c>
      <c r="C10" s="55"/>
    </row>
    <row r="11" spans="1:3" ht="30" customHeight="1" x14ac:dyDescent="0.25">
      <c r="A11" s="27" t="s">
        <v>144</v>
      </c>
      <c r="B11" s="55" t="s">
        <v>199</v>
      </c>
      <c r="C11" s="55"/>
    </row>
    <row r="12" spans="1:3" ht="30" customHeight="1" x14ac:dyDescent="0.25">
      <c r="A12" s="5" t="s">
        <v>145</v>
      </c>
      <c r="B12" s="55" t="s">
        <v>199</v>
      </c>
      <c r="C12" s="55"/>
    </row>
    <row r="13" spans="1:3" x14ac:dyDescent="0.25">
      <c r="A13" s="5" t="s">
        <v>146</v>
      </c>
      <c r="B13" s="55" t="s">
        <v>199</v>
      </c>
      <c r="C13" s="55"/>
    </row>
    <row r="14" spans="1:3" x14ac:dyDescent="0.25">
      <c r="A14" s="5" t="s">
        <v>147</v>
      </c>
      <c r="B14" s="55" t="s">
        <v>199</v>
      </c>
      <c r="C14" s="55"/>
    </row>
    <row r="15" spans="1:3" x14ac:dyDescent="0.25">
      <c r="A15" s="5" t="s">
        <v>148</v>
      </c>
      <c r="B15" s="55" t="s">
        <v>199</v>
      </c>
      <c r="C15" s="55"/>
    </row>
    <row r="16" spans="1:3" x14ac:dyDescent="0.25">
      <c r="A16" s="5" t="s">
        <v>149</v>
      </c>
      <c r="B16" s="55" t="s">
        <v>199</v>
      </c>
      <c r="C16" s="55"/>
    </row>
    <row r="17" spans="1:3" ht="15" customHeight="1" x14ac:dyDescent="0.25">
      <c r="A17" s="5" t="s">
        <v>150</v>
      </c>
      <c r="B17" s="55" t="s">
        <v>199</v>
      </c>
      <c r="C17" s="55"/>
    </row>
    <row r="18" spans="1:3" x14ac:dyDescent="0.25">
      <c r="A18" s="5" t="s">
        <v>151</v>
      </c>
      <c r="B18" s="55" t="s">
        <v>199</v>
      </c>
      <c r="C18" s="55"/>
    </row>
    <row r="19" spans="1:3" ht="18.75" customHeight="1" x14ac:dyDescent="0.25">
      <c r="A19" s="5" t="s">
        <v>152</v>
      </c>
      <c r="B19" s="55" t="s">
        <v>199</v>
      </c>
      <c r="C19" s="55"/>
    </row>
    <row r="20" spans="1:3" x14ac:dyDescent="0.25">
      <c r="A20" s="5" t="s">
        <v>153</v>
      </c>
      <c r="B20" s="55" t="s">
        <v>199</v>
      </c>
      <c r="C20" s="55"/>
    </row>
    <row r="21" spans="1:3" ht="17.25" customHeight="1" x14ac:dyDescent="0.25">
      <c r="A21" s="5" t="s">
        <v>154</v>
      </c>
      <c r="B21" s="55" t="s">
        <v>199</v>
      </c>
      <c r="C21" s="55"/>
    </row>
    <row r="22" spans="1:3" x14ac:dyDescent="0.25">
      <c r="A22" s="26" t="s">
        <v>155</v>
      </c>
      <c r="B22" s="65" t="s">
        <v>200</v>
      </c>
      <c r="C22" s="65"/>
    </row>
    <row r="23" spans="1:3" x14ac:dyDescent="0.25">
      <c r="A23" s="26" t="s">
        <v>156</v>
      </c>
      <c r="B23" s="66" t="s">
        <v>201</v>
      </c>
      <c r="C23" s="65"/>
    </row>
    <row r="24" spans="1:3" x14ac:dyDescent="0.25">
      <c r="A24" s="26" t="s">
        <v>157</v>
      </c>
      <c r="B24" s="66" t="s">
        <v>199</v>
      </c>
      <c r="C24" s="65"/>
    </row>
    <row r="25" spans="1:3" x14ac:dyDescent="0.25">
      <c r="A25" s="61" t="s">
        <v>119</v>
      </c>
      <c r="B25" s="65" t="s">
        <v>206</v>
      </c>
      <c r="C25" s="53"/>
    </row>
    <row r="26" spans="1:3" x14ac:dyDescent="0.25">
      <c r="A26" s="61"/>
      <c r="B26" s="53"/>
      <c r="C26" s="53"/>
    </row>
    <row r="27" spans="1:3" ht="100.5" customHeight="1" x14ac:dyDescent="0.25">
      <c r="A27" s="61"/>
      <c r="B27" s="53"/>
      <c r="C27" s="53"/>
    </row>
    <row r="28" spans="1:3" x14ac:dyDescent="0.25">
      <c r="A28" s="26" t="s">
        <v>159</v>
      </c>
      <c r="B28" s="53" t="s">
        <v>195</v>
      </c>
      <c r="C28" s="53"/>
    </row>
    <row r="29" spans="1:3" x14ac:dyDescent="0.25">
      <c r="A29" s="26" t="s">
        <v>160</v>
      </c>
      <c r="B29" s="53" t="s">
        <v>195</v>
      </c>
      <c r="C29" s="53"/>
    </row>
    <row r="30" spans="1:3" x14ac:dyDescent="0.25">
      <c r="A30" s="26" t="s">
        <v>161</v>
      </c>
      <c r="B30" s="53" t="s">
        <v>194</v>
      </c>
      <c r="C30" s="53"/>
    </row>
    <row r="31" spans="1:3" x14ac:dyDescent="0.25">
      <c r="A31" s="26" t="s">
        <v>162</v>
      </c>
      <c r="B31" s="53" t="s">
        <v>195</v>
      </c>
      <c r="C31" s="53"/>
    </row>
    <row r="32" spans="1:3" x14ac:dyDescent="0.25">
      <c r="A32" s="26" t="s">
        <v>163</v>
      </c>
      <c r="B32" s="63" t="s">
        <v>204</v>
      </c>
      <c r="C32" s="64"/>
    </row>
    <row r="33" spans="1:3" x14ac:dyDescent="0.25">
      <c r="A33" s="5" t="s">
        <v>164</v>
      </c>
      <c r="B33" s="62" t="s">
        <v>203</v>
      </c>
      <c r="C33" s="62"/>
    </row>
    <row r="34" spans="1:3" ht="45" x14ac:dyDescent="0.25">
      <c r="A34" s="5" t="s">
        <v>165</v>
      </c>
      <c r="B34" s="62" t="s">
        <v>202</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25" sqref="B25:C2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86" t="s">
        <v>10</v>
      </c>
      <c r="B1" s="86"/>
      <c r="C1" s="86"/>
    </row>
    <row r="2" spans="1:3" ht="15.75" customHeight="1" x14ac:dyDescent="0.25">
      <c r="A2" s="20" t="s">
        <v>11</v>
      </c>
      <c r="B2" s="88" t="s">
        <v>207</v>
      </c>
      <c r="C2" s="89"/>
    </row>
    <row r="3" spans="1:3" s="2" customFormat="1" x14ac:dyDescent="0.25">
      <c r="A3" s="5" t="s">
        <v>1</v>
      </c>
      <c r="B3" s="55" t="str">
        <f>'AUTOS  NOTA 322'!B2:C2</f>
        <v>11001400307720230109300</v>
      </c>
      <c r="C3" s="55"/>
    </row>
    <row r="4" spans="1:3" s="2" customFormat="1" x14ac:dyDescent="0.25">
      <c r="A4" s="5" t="s">
        <v>2</v>
      </c>
      <c r="B4" s="55" t="str">
        <f>'AUTOS  NOTA 322'!B3:C3</f>
        <v>Juzgado Cincuenta y Nueve de Pequeñas Causas y Competencia Múltiple de Bogotá D.C.</v>
      </c>
      <c r="C4" s="55"/>
    </row>
    <row r="5" spans="1:3" s="2" customFormat="1" x14ac:dyDescent="0.25">
      <c r="A5" s="5" t="s">
        <v>3</v>
      </c>
      <c r="B5" s="55" t="str">
        <f>'AUTOS  NOTA 322'!B4:C4</f>
        <v>Allianz Seguros S.A.
Cotranscol S.A.
Dairon Fabian Montealegre Gamboa.</v>
      </c>
      <c r="C5" s="55"/>
    </row>
    <row r="6" spans="1:3" s="2" customFormat="1" x14ac:dyDescent="0.25">
      <c r="A6" s="5" t="s">
        <v>4</v>
      </c>
      <c r="B6" s="55" t="str">
        <f>'AUTOS  NOTA 322'!B5:C5</f>
        <v xml:space="preserve">Francisco Alejandro Corcobado Urrego (Propietario). </v>
      </c>
      <c r="C6" s="55"/>
    </row>
    <row r="7" spans="1:3" s="2" customFormat="1" x14ac:dyDescent="0.25">
      <c r="A7" s="5" t="s">
        <v>5</v>
      </c>
      <c r="B7" s="55" t="str">
        <f>'AUTOS  NOTA 322'!B6:C6</f>
        <v>DEMANDA DIRECTA</v>
      </c>
      <c r="C7" s="55"/>
    </row>
    <row r="8" spans="1:3" s="2" customFormat="1" x14ac:dyDescent="0.25">
      <c r="A8" s="29" t="s">
        <v>101</v>
      </c>
      <c r="B8" s="55" t="str">
        <f>'AUTOS  NOTA 322'!B7:C8</f>
        <v>N/A</v>
      </c>
      <c r="C8" s="55"/>
    </row>
    <row r="9" spans="1:3" x14ac:dyDescent="0.25">
      <c r="A9" s="20" t="s">
        <v>12</v>
      </c>
      <c r="B9" s="55" t="s">
        <v>208</v>
      </c>
      <c r="C9" s="55"/>
    </row>
    <row r="10" spans="1:3" x14ac:dyDescent="0.25">
      <c r="A10" s="20" t="s">
        <v>9</v>
      </c>
      <c r="B10" s="55" t="s">
        <v>120</v>
      </c>
      <c r="C10" s="55"/>
    </row>
    <row r="11" spans="1:3" x14ac:dyDescent="0.25">
      <c r="A11" s="20" t="s">
        <v>13</v>
      </c>
      <c r="B11" s="69">
        <v>4000000000</v>
      </c>
      <c r="C11" s="70"/>
    </row>
    <row r="12" spans="1:3" x14ac:dyDescent="0.25">
      <c r="A12" s="20" t="s">
        <v>115</v>
      </c>
      <c r="B12" s="69">
        <v>1800000</v>
      </c>
      <c r="C12" s="70"/>
    </row>
    <row r="13" spans="1:3" ht="15" customHeight="1" x14ac:dyDescent="0.25">
      <c r="A13" s="20" t="s">
        <v>14</v>
      </c>
      <c r="B13" s="56" t="s">
        <v>76</v>
      </c>
      <c r="C13" s="57"/>
    </row>
    <row r="14" spans="1:3" x14ac:dyDescent="0.25">
      <c r="A14" s="20" t="s">
        <v>15</v>
      </c>
      <c r="B14" s="87" t="s">
        <v>209</v>
      </c>
      <c r="C14" s="55"/>
    </row>
    <row r="15" spans="1:3" x14ac:dyDescent="0.25">
      <c r="A15" s="20" t="s">
        <v>16</v>
      </c>
      <c r="B15" s="55" t="s">
        <v>17</v>
      </c>
      <c r="C15" s="55"/>
    </row>
    <row r="16" spans="1:3" x14ac:dyDescent="0.25">
      <c r="A16" s="20" t="s">
        <v>18</v>
      </c>
      <c r="B16" s="55" t="s">
        <v>17</v>
      </c>
      <c r="C16" s="55"/>
    </row>
    <row r="17" spans="1:3" x14ac:dyDescent="0.25">
      <c r="A17" s="73" t="s">
        <v>19</v>
      </c>
      <c r="B17" s="55" t="s">
        <v>20</v>
      </c>
      <c r="C17" s="55"/>
    </row>
    <row r="18" spans="1:3" x14ac:dyDescent="0.25">
      <c r="A18" s="74"/>
      <c r="B18" s="10" t="s">
        <v>21</v>
      </c>
      <c r="C18" s="10" t="s">
        <v>22</v>
      </c>
    </row>
    <row r="19" spans="1:3" x14ac:dyDescent="0.25">
      <c r="A19" s="74"/>
      <c r="B19" s="6"/>
      <c r="C19" s="6"/>
    </row>
    <row r="20" spans="1:3" x14ac:dyDescent="0.25">
      <c r="A20" s="74"/>
      <c r="B20" s="6"/>
      <c r="C20" s="6"/>
    </row>
    <row r="21" spans="1:3" x14ac:dyDescent="0.25">
      <c r="A21" s="75"/>
      <c r="B21" s="6"/>
      <c r="C21" s="6"/>
    </row>
    <row r="22" spans="1:3" x14ac:dyDescent="0.25">
      <c r="A22" s="20" t="s">
        <v>23</v>
      </c>
      <c r="B22" s="55"/>
      <c r="C22" s="55"/>
    </row>
    <row r="23" spans="1:3" x14ac:dyDescent="0.25">
      <c r="A23" s="20" t="s">
        <v>24</v>
      </c>
      <c r="B23" s="76"/>
      <c r="C23" s="77"/>
    </row>
    <row r="24" spans="1:3" x14ac:dyDescent="0.25">
      <c r="A24" s="20" t="s">
        <v>25</v>
      </c>
      <c r="B24" s="55" t="s">
        <v>79</v>
      </c>
      <c r="C24" s="55"/>
    </row>
    <row r="25" spans="1:3" x14ac:dyDescent="0.25">
      <c r="A25" s="20" t="s">
        <v>26</v>
      </c>
      <c r="B25" s="55"/>
      <c r="C25" s="55"/>
    </row>
    <row r="26" spans="1:3" x14ac:dyDescent="0.25">
      <c r="A26" s="20" t="s">
        <v>28</v>
      </c>
      <c r="B26" s="55"/>
      <c r="C26" s="55"/>
    </row>
    <row r="27" spans="1:3" x14ac:dyDescent="0.25">
      <c r="A27" s="19" t="s">
        <v>29</v>
      </c>
      <c r="B27" s="55"/>
      <c r="C27" s="55"/>
    </row>
    <row r="28" spans="1:3" x14ac:dyDescent="0.25">
      <c r="A28" s="78" t="s">
        <v>30</v>
      </c>
      <c r="B28" s="78"/>
      <c r="C28" s="78"/>
    </row>
    <row r="29" spans="1:3" x14ac:dyDescent="0.25">
      <c r="A29" s="71" t="s">
        <v>31</v>
      </c>
      <c r="B29" s="72"/>
      <c r="C29" s="11"/>
    </row>
    <row r="30" spans="1:3" x14ac:dyDescent="0.25">
      <c r="A30" s="71" t="s">
        <v>32</v>
      </c>
      <c r="B30" s="72"/>
      <c r="C30" s="11"/>
    </row>
    <row r="31" spans="1:3" x14ac:dyDescent="0.25">
      <c r="A31" s="71" t="s">
        <v>33</v>
      </c>
      <c r="B31" s="72"/>
      <c r="C31" s="12"/>
    </row>
    <row r="32" spans="1:3" x14ac:dyDescent="0.25">
      <c r="A32" s="71" t="s">
        <v>34</v>
      </c>
      <c r="B32" s="72"/>
      <c r="C32" s="11"/>
    </row>
    <row r="33" spans="1:3" x14ac:dyDescent="0.25">
      <c r="A33" s="71" t="s">
        <v>35</v>
      </c>
      <c r="B33" s="72"/>
      <c r="C33" s="11"/>
    </row>
    <row r="34" spans="1:3" x14ac:dyDescent="0.25">
      <c r="A34" s="71" t="s">
        <v>36</v>
      </c>
      <c r="B34" s="72"/>
      <c r="C34" s="13"/>
    </row>
    <row r="35" spans="1:3" x14ac:dyDescent="0.25">
      <c r="A35" s="67" t="s">
        <v>37</v>
      </c>
      <c r="B35" s="68"/>
      <c r="C35" s="14"/>
    </row>
    <row r="36" spans="1:3" x14ac:dyDescent="0.25">
      <c r="A36" s="67" t="s">
        <v>38</v>
      </c>
      <c r="B36" s="68"/>
      <c r="C36" s="15"/>
    </row>
    <row r="37" spans="1:3" x14ac:dyDescent="0.25">
      <c r="A37" s="79" t="s">
        <v>39</v>
      </c>
      <c r="B37" s="80"/>
      <c r="C37" s="15"/>
    </row>
    <row r="38" spans="1:3" x14ac:dyDescent="0.25">
      <c r="A38" s="81"/>
      <c r="B38" s="82"/>
      <c r="C38" s="15"/>
    </row>
    <row r="39" spans="1:3" x14ac:dyDescent="0.25">
      <c r="A39" s="83"/>
      <c r="B39" s="84"/>
      <c r="C39" s="15"/>
    </row>
    <row r="40" spans="1:3" x14ac:dyDescent="0.25">
      <c r="A40" s="85" t="s">
        <v>40</v>
      </c>
      <c r="B40" s="85"/>
      <c r="C40" s="85"/>
    </row>
    <row r="41" spans="1:3" x14ac:dyDescent="0.25">
      <c r="A41" s="17" t="s">
        <v>41</v>
      </c>
      <c r="B41" s="18"/>
      <c r="C41" s="15"/>
    </row>
    <row r="42" spans="1:3" x14ac:dyDescent="0.25">
      <c r="A42" s="67" t="s">
        <v>42</v>
      </c>
      <c r="B42" s="68"/>
      <c r="C42" s="15"/>
    </row>
    <row r="43" spans="1:3" x14ac:dyDescent="0.25">
      <c r="A43" s="67" t="s">
        <v>43</v>
      </c>
      <c r="B43" s="68"/>
      <c r="C43" s="15"/>
    </row>
    <row r="44" spans="1:3" x14ac:dyDescent="0.25">
      <c r="A44" s="17" t="s">
        <v>44</v>
      </c>
      <c r="B44" s="18"/>
      <c r="C44" s="15"/>
    </row>
    <row r="45" spans="1:3" x14ac:dyDescent="0.25">
      <c r="A45" s="17" t="s">
        <v>45</v>
      </c>
      <c r="B45" s="18"/>
      <c r="C45" s="15"/>
    </row>
    <row r="46" spans="1:3" x14ac:dyDescent="0.25">
      <c r="A46" s="67" t="s">
        <v>46</v>
      </c>
      <c r="B46" s="68"/>
      <c r="C46" s="15"/>
    </row>
    <row r="47" spans="1:3" x14ac:dyDescent="0.25">
      <c r="A47" s="17" t="s">
        <v>47</v>
      </c>
      <c r="B47" s="16"/>
      <c r="C47" s="15"/>
    </row>
    <row r="48" spans="1:3" x14ac:dyDescent="0.25">
      <c r="A48" s="67" t="s">
        <v>48</v>
      </c>
      <c r="B48" s="68"/>
      <c r="C48" s="15"/>
    </row>
    <row r="49" spans="1:3" x14ac:dyDescent="0.25">
      <c r="A49" s="67" t="s">
        <v>49</v>
      </c>
      <c r="B49" s="68"/>
      <c r="C49" s="15"/>
    </row>
    <row r="50" spans="1:3" x14ac:dyDescent="0.25">
      <c r="A50" s="67" t="s">
        <v>39</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zoomScale="70" zoomScaleNormal="70" workbookViewId="0">
      <selection activeCell="C23" sqref="C23"/>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07" t="s">
        <v>50</v>
      </c>
      <c r="B1" s="107"/>
      <c r="C1" s="107"/>
    </row>
    <row r="2" spans="1:9" ht="15" customHeight="1" x14ac:dyDescent="0.25">
      <c r="A2" s="33" t="s">
        <v>11</v>
      </c>
      <c r="B2" s="92" t="str">
        <f>'AUTOS NOTA 321'!B2:C2</f>
        <v>SINIESTRO   118055851  APL. 214566</v>
      </c>
      <c r="C2" s="93"/>
    </row>
    <row r="3" spans="1:9" x14ac:dyDescent="0.25">
      <c r="A3" s="34" t="s">
        <v>1</v>
      </c>
      <c r="B3" s="108" t="str">
        <f>'AUTOS  NOTA 322'!B2:C2</f>
        <v>11001400307720230109300</v>
      </c>
      <c r="C3" s="108"/>
    </row>
    <row r="4" spans="1:9" x14ac:dyDescent="0.25">
      <c r="A4" s="34" t="s">
        <v>2</v>
      </c>
      <c r="B4" s="108" t="str">
        <f>'AUTOS  NOTA 322'!B3:C3</f>
        <v>Juzgado Cincuenta y Nueve de Pequeñas Causas y Competencia Múltiple de Bogotá D.C.</v>
      </c>
      <c r="C4" s="108"/>
    </row>
    <row r="5" spans="1:9" x14ac:dyDescent="0.25">
      <c r="A5" s="34" t="s">
        <v>3</v>
      </c>
      <c r="B5" s="108" t="str">
        <f>'AUTOS  NOTA 322'!B4:C4</f>
        <v>Allianz Seguros S.A.
Cotranscol S.A.
Dairon Fabian Montealegre Gamboa.</v>
      </c>
      <c r="C5" s="108"/>
    </row>
    <row r="6" spans="1:9" ht="15" customHeight="1" x14ac:dyDescent="0.25">
      <c r="A6" s="34" t="s">
        <v>4</v>
      </c>
      <c r="B6" s="108" t="str">
        <f>'AUTOS  NOTA 322'!B5:C5</f>
        <v xml:space="preserve">Francisco Alejandro Corcobado Urrego (Propietario). </v>
      </c>
      <c r="C6" s="108"/>
    </row>
    <row r="7" spans="1:9" x14ac:dyDescent="0.25">
      <c r="A7" s="34" t="s">
        <v>5</v>
      </c>
      <c r="B7" s="108" t="str">
        <f>'AUTOS  NOTA 322'!B6:C6</f>
        <v>DEMANDA DIRECTA</v>
      </c>
      <c r="C7" s="108"/>
    </row>
    <row r="8" spans="1:9" x14ac:dyDescent="0.25">
      <c r="A8" s="36" t="s">
        <v>101</v>
      </c>
      <c r="B8" s="108" t="str">
        <f>'AUTOS  NOTA 322'!B7:C8</f>
        <v>N/A</v>
      </c>
      <c r="C8" s="108"/>
    </row>
    <row r="9" spans="1:9" x14ac:dyDescent="0.25">
      <c r="A9" s="34" t="s">
        <v>51</v>
      </c>
      <c r="B9" s="105">
        <f>SUM(C11,C12,C14,C15,C17)</f>
        <v>25665312</v>
      </c>
      <c r="C9" s="106"/>
    </row>
    <row r="10" spans="1:9" x14ac:dyDescent="0.25">
      <c r="A10" s="109" t="s">
        <v>52</v>
      </c>
      <c r="B10" s="97" t="s">
        <v>53</v>
      </c>
      <c r="C10" s="98"/>
    </row>
    <row r="11" spans="1:9" x14ac:dyDescent="0.25">
      <c r="A11" s="109"/>
      <c r="B11" s="35" t="s">
        <v>54</v>
      </c>
      <c r="C11" s="30"/>
    </row>
    <row r="12" spans="1:9" x14ac:dyDescent="0.25">
      <c r="A12" s="109"/>
      <c r="B12" s="35" t="s">
        <v>55</v>
      </c>
      <c r="C12" s="30">
        <v>25665312</v>
      </c>
    </row>
    <row r="13" spans="1:9" x14ac:dyDescent="0.25">
      <c r="A13" s="109"/>
      <c r="B13" s="97"/>
      <c r="C13" s="98"/>
    </row>
    <row r="14" spans="1:9" x14ac:dyDescent="0.25">
      <c r="A14" s="109"/>
      <c r="B14" s="35" t="s">
        <v>98</v>
      </c>
      <c r="C14" s="38"/>
    </row>
    <row r="15" spans="1:9" x14ac:dyDescent="0.25">
      <c r="A15" s="109"/>
      <c r="B15" s="35" t="s">
        <v>99</v>
      </c>
      <c r="C15" s="38"/>
      <c r="E15" s="41" t="s">
        <v>57</v>
      </c>
      <c r="F15" s="42">
        <v>0.7</v>
      </c>
    </row>
    <row r="16" spans="1:9" x14ac:dyDescent="0.25">
      <c r="A16" s="109"/>
      <c r="B16" s="97" t="s">
        <v>58</v>
      </c>
      <c r="C16" s="98"/>
      <c r="E16" s="41" t="s">
        <v>59</v>
      </c>
      <c r="F16" s="43">
        <v>0.3</v>
      </c>
      <c r="I16" s="44"/>
    </row>
    <row r="17" spans="1:9" x14ac:dyDescent="0.25">
      <c r="A17" s="109"/>
      <c r="B17" s="35"/>
      <c r="C17" s="39"/>
      <c r="F17" s="45"/>
      <c r="I17" s="44"/>
    </row>
    <row r="18" spans="1:9" ht="23.25" customHeight="1" x14ac:dyDescent="0.25">
      <c r="A18" s="37" t="s">
        <v>60</v>
      </c>
      <c r="B18" s="92" t="s">
        <v>57</v>
      </c>
      <c r="C18" s="93"/>
    </row>
    <row r="19" spans="1:9" ht="30" x14ac:dyDescent="0.25">
      <c r="A19" s="34" t="s">
        <v>62</v>
      </c>
      <c r="B19" s="99" t="s">
        <v>212</v>
      </c>
      <c r="C19" s="100"/>
    </row>
    <row r="20" spans="1:9" ht="15" customHeight="1" x14ac:dyDescent="0.25">
      <c r="A20" s="46" t="s">
        <v>63</v>
      </c>
      <c r="B20" s="94">
        <f>((C22+C23+C25+C26+C30+C28+C32+C34+C29+C33)-C37-C38)*C36*C39</f>
        <v>20865312</v>
      </c>
      <c r="C20" s="94"/>
    </row>
    <row r="21" spans="1:9" x14ac:dyDescent="0.25">
      <c r="A21" s="37" t="s">
        <v>64</v>
      </c>
      <c r="B21" s="101" t="s">
        <v>53</v>
      </c>
      <c r="C21" s="102"/>
    </row>
    <row r="22" spans="1:9" x14ac:dyDescent="0.25">
      <c r="A22" s="90"/>
      <c r="B22" s="35" t="s">
        <v>54</v>
      </c>
      <c r="C22" s="30"/>
    </row>
    <row r="23" spans="1:9" x14ac:dyDescent="0.25">
      <c r="A23" s="91"/>
      <c r="B23" s="35" t="s">
        <v>55</v>
      </c>
      <c r="C23" s="30"/>
    </row>
    <row r="24" spans="1:9" x14ac:dyDescent="0.25">
      <c r="A24" s="91"/>
      <c r="B24" s="97" t="s">
        <v>56</v>
      </c>
      <c r="C24" s="98"/>
    </row>
    <row r="25" spans="1:9" x14ac:dyDescent="0.25">
      <c r="A25" s="91"/>
      <c r="B25" s="35" t="s">
        <v>98</v>
      </c>
      <c r="C25" s="30">
        <v>0</v>
      </c>
    </row>
    <row r="26" spans="1:9" ht="29.1" customHeight="1" x14ac:dyDescent="0.25">
      <c r="A26" s="91"/>
      <c r="B26" s="35" t="s">
        <v>100</v>
      </c>
      <c r="C26" s="30">
        <v>0</v>
      </c>
    </row>
    <row r="27" spans="1:9" x14ac:dyDescent="0.25">
      <c r="A27" s="91"/>
      <c r="B27" s="97" t="s">
        <v>120</v>
      </c>
      <c r="C27" s="98"/>
    </row>
    <row r="28" spans="1:9" x14ac:dyDescent="0.25">
      <c r="A28" s="91"/>
      <c r="B28" s="35" t="s">
        <v>210</v>
      </c>
      <c r="C28" s="30"/>
    </row>
    <row r="29" spans="1:9" x14ac:dyDescent="0.25">
      <c r="A29" s="91"/>
      <c r="B29" s="35" t="s">
        <v>54</v>
      </c>
      <c r="C29" s="30"/>
    </row>
    <row r="30" spans="1:9" x14ac:dyDescent="0.25">
      <c r="A30" s="91"/>
      <c r="B30" s="35" t="s">
        <v>55</v>
      </c>
      <c r="C30" s="30">
        <v>22665312</v>
      </c>
    </row>
    <row r="31" spans="1:9" x14ac:dyDescent="0.25">
      <c r="A31" s="91"/>
      <c r="B31" s="97" t="s">
        <v>121</v>
      </c>
      <c r="C31" s="98"/>
    </row>
    <row r="32" spans="1:9" x14ac:dyDescent="0.25">
      <c r="A32" s="91"/>
      <c r="B32" s="35"/>
      <c r="C32" s="30"/>
    </row>
    <row r="33" spans="1:3" x14ac:dyDescent="0.25">
      <c r="A33" s="91"/>
      <c r="B33" s="35" t="s">
        <v>54</v>
      </c>
      <c r="C33" s="30">
        <v>0</v>
      </c>
    </row>
    <row r="34" spans="1:3" x14ac:dyDescent="0.25">
      <c r="A34" s="91"/>
      <c r="B34" s="35" t="s">
        <v>55</v>
      </c>
      <c r="C34" s="30">
        <v>0</v>
      </c>
    </row>
    <row r="35" spans="1:3" x14ac:dyDescent="0.25">
      <c r="A35" s="91"/>
      <c r="B35" s="97" t="s">
        <v>114</v>
      </c>
      <c r="C35" s="98"/>
    </row>
    <row r="36" spans="1:3" x14ac:dyDescent="0.25">
      <c r="A36" s="91"/>
      <c r="B36" s="35" t="s">
        <v>124</v>
      </c>
      <c r="C36" s="31">
        <v>1</v>
      </c>
    </row>
    <row r="37" spans="1:3" x14ac:dyDescent="0.25">
      <c r="A37" s="91"/>
      <c r="B37" s="35" t="s">
        <v>115</v>
      </c>
      <c r="C37" s="32">
        <v>1800000</v>
      </c>
    </row>
    <row r="38" spans="1:3" x14ac:dyDescent="0.25">
      <c r="A38" s="91"/>
      <c r="B38" s="35" t="s">
        <v>166</v>
      </c>
      <c r="C38" s="32"/>
    </row>
    <row r="39" spans="1:3" x14ac:dyDescent="0.25">
      <c r="A39" s="91"/>
      <c r="B39" s="35" t="s">
        <v>128</v>
      </c>
      <c r="C39" s="31">
        <v>1</v>
      </c>
    </row>
    <row r="40" spans="1:3" x14ac:dyDescent="0.25">
      <c r="A40" s="47" t="s">
        <v>65</v>
      </c>
      <c r="B40" s="94">
        <f>IFERROR(B20*(VLOOKUP(B18,E15:F17,2,0)),16666)</f>
        <v>14605718.399999999</v>
      </c>
      <c r="C40" s="94"/>
    </row>
    <row r="41" spans="1:3" ht="93" customHeight="1" x14ac:dyDescent="0.25">
      <c r="A41" s="34" t="s">
        <v>122</v>
      </c>
      <c r="B41" s="95" t="s">
        <v>213</v>
      </c>
      <c r="C41" s="96"/>
    </row>
    <row r="42" spans="1:3" ht="211.5" customHeight="1" x14ac:dyDescent="0.25">
      <c r="A42" s="34" t="s">
        <v>66</v>
      </c>
      <c r="B42" s="110" t="s">
        <v>211</v>
      </c>
      <c r="C42" s="111"/>
    </row>
    <row r="45" spans="1:3" ht="26.25" x14ac:dyDescent="0.25">
      <c r="A45" s="103" t="s">
        <v>167</v>
      </c>
      <c r="B45" s="103"/>
      <c r="C45" s="103"/>
    </row>
    <row r="46" spans="1:3" x14ac:dyDescent="0.25">
      <c r="A46" s="104" t="s">
        <v>168</v>
      </c>
      <c r="B46" s="104"/>
      <c r="C46" s="104"/>
    </row>
    <row r="47" spans="1:3" x14ac:dyDescent="0.25">
      <c r="A47" s="48" t="s">
        <v>169</v>
      </c>
      <c r="B47" s="48" t="s">
        <v>170</v>
      </c>
      <c r="C47" s="49" t="s">
        <v>171</v>
      </c>
    </row>
    <row r="48" spans="1:3" ht="27" x14ac:dyDescent="0.25">
      <c r="A48" s="50" t="s">
        <v>172</v>
      </c>
      <c r="B48" s="51" t="s">
        <v>27</v>
      </c>
      <c r="C48" s="50" t="s">
        <v>173</v>
      </c>
    </row>
    <row r="49" spans="1:3" ht="40.5" x14ac:dyDescent="0.25">
      <c r="A49" s="50" t="s">
        <v>174</v>
      </c>
      <c r="B49" s="51" t="s">
        <v>27</v>
      </c>
      <c r="C49" s="50" t="s">
        <v>175</v>
      </c>
    </row>
    <row r="50" spans="1:3" ht="27" x14ac:dyDescent="0.25">
      <c r="A50" s="50" t="s">
        <v>176</v>
      </c>
      <c r="B50" s="51" t="s">
        <v>27</v>
      </c>
      <c r="C50" s="50" t="s">
        <v>177</v>
      </c>
    </row>
    <row r="51" spans="1:3" x14ac:dyDescent="0.25">
      <c r="A51" s="50" t="s">
        <v>178</v>
      </c>
      <c r="B51" s="51" t="s">
        <v>27</v>
      </c>
      <c r="C51" s="50" t="s">
        <v>179</v>
      </c>
    </row>
    <row r="52" spans="1:3" x14ac:dyDescent="0.25">
      <c r="A52" s="50" t="s">
        <v>180</v>
      </c>
      <c r="B52" s="51" t="s">
        <v>27</v>
      </c>
      <c r="C52" s="52"/>
    </row>
    <row r="53" spans="1:3" x14ac:dyDescent="0.25">
      <c r="A53" s="50" t="s">
        <v>181</v>
      </c>
      <c r="B53" s="51"/>
      <c r="C53" s="50" t="s">
        <v>182</v>
      </c>
    </row>
    <row r="54" spans="1:3" ht="27" x14ac:dyDescent="0.25">
      <c r="A54" s="50" t="s">
        <v>183</v>
      </c>
      <c r="B54" s="51" t="s">
        <v>27</v>
      </c>
      <c r="C54" s="50" t="s">
        <v>184</v>
      </c>
    </row>
    <row r="55" spans="1:3" x14ac:dyDescent="0.25">
      <c r="A55" s="50" t="s">
        <v>185</v>
      </c>
      <c r="B55" s="51" t="s">
        <v>27</v>
      </c>
      <c r="C55" s="52" t="s">
        <v>186</v>
      </c>
    </row>
    <row r="56" spans="1:3" ht="27" x14ac:dyDescent="0.25">
      <c r="A56" s="50" t="s">
        <v>187</v>
      </c>
      <c r="B56" s="51" t="s">
        <v>27</v>
      </c>
      <c r="C56" s="52" t="s">
        <v>188</v>
      </c>
    </row>
    <row r="57" spans="1:3" ht="27" x14ac:dyDescent="0.25">
      <c r="A57" s="50" t="s">
        <v>189</v>
      </c>
      <c r="B57" s="51" t="s">
        <v>27</v>
      </c>
      <c r="C57" s="52" t="s">
        <v>190</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86" t="s">
        <v>67</v>
      </c>
      <c r="B1" s="86"/>
      <c r="C1" s="86"/>
    </row>
    <row r="2" spans="1:3" x14ac:dyDescent="0.25">
      <c r="A2" s="20" t="s">
        <v>11</v>
      </c>
      <c r="B2" s="76" t="str">
        <f>'AUTOS NOTA 324-478'!B2:C2</f>
        <v>SINIESTRO   118055851  APL. 214566</v>
      </c>
      <c r="C2" s="77"/>
    </row>
    <row r="3" spans="1:3" x14ac:dyDescent="0.25">
      <c r="A3" s="5" t="s">
        <v>1</v>
      </c>
      <c r="B3" s="55" t="str">
        <f>'AUTOS  NOTA 322'!B2:C2</f>
        <v>11001400307720230109300</v>
      </c>
      <c r="C3" s="55"/>
    </row>
    <row r="4" spans="1:3" x14ac:dyDescent="0.25">
      <c r="A4" s="5" t="s">
        <v>2</v>
      </c>
      <c r="B4" s="55" t="str">
        <f>'AUTOS  NOTA 322'!B3:C3</f>
        <v>Juzgado Cincuenta y Nueve de Pequeñas Causas y Competencia Múltiple de Bogotá D.C.</v>
      </c>
      <c r="C4" s="55"/>
    </row>
    <row r="5" spans="1:3" x14ac:dyDescent="0.25">
      <c r="A5" s="5" t="s">
        <v>3</v>
      </c>
      <c r="B5" s="55" t="str">
        <f>'AUTOS  NOTA 322'!B4:C4</f>
        <v>Allianz Seguros S.A.
Cotranscol S.A.
Dairon Fabian Montealegre Gamboa.</v>
      </c>
      <c r="C5" s="55"/>
    </row>
    <row r="6" spans="1:3" ht="15" customHeight="1" x14ac:dyDescent="0.25">
      <c r="A6" s="5" t="s">
        <v>4</v>
      </c>
      <c r="B6" s="55" t="str">
        <f>'AUTOS  NOTA 322'!B5:C5</f>
        <v xml:space="preserve">Francisco Alejandro Corcobado Urrego (Propietario). </v>
      </c>
      <c r="C6" s="55"/>
    </row>
    <row r="7" spans="1:3" ht="15" customHeight="1" x14ac:dyDescent="0.25">
      <c r="A7" s="5" t="s">
        <v>5</v>
      </c>
      <c r="B7" s="55" t="str">
        <f>'AUTOS  NOTA 322'!B6:C6</f>
        <v>DEMANDA DIRECTA</v>
      </c>
      <c r="C7" s="55"/>
    </row>
    <row r="8" spans="1:3" ht="15" customHeight="1" x14ac:dyDescent="0.25">
      <c r="A8" s="29" t="s">
        <v>101</v>
      </c>
      <c r="B8" s="55" t="str">
        <f>'AUTOS  NOTA 322'!B7:C8</f>
        <v>N/A</v>
      </c>
      <c r="C8" s="55"/>
    </row>
    <row r="9" spans="1:3" ht="18.95" customHeight="1" x14ac:dyDescent="0.25">
      <c r="A9" s="5" t="s">
        <v>102</v>
      </c>
      <c r="B9" s="55" t="s">
        <v>57</v>
      </c>
      <c r="C9" s="55"/>
    </row>
    <row r="10" spans="1:3" x14ac:dyDescent="0.25">
      <c r="A10" s="7" t="s">
        <v>64</v>
      </c>
      <c r="B10" s="114">
        <f>'AUTOS NOTA 324-478'!B20:C20</f>
        <v>20865312</v>
      </c>
      <c r="C10" s="114"/>
    </row>
    <row r="11" spans="1:3" x14ac:dyDescent="0.25">
      <c r="A11" s="7" t="s">
        <v>116</v>
      </c>
      <c r="B11" s="115">
        <f>'AUTOS NOTA 324-478'!B40:C40</f>
        <v>14605718.399999999</v>
      </c>
      <c r="C11" s="55"/>
    </row>
    <row r="12" spans="1:3" ht="30" x14ac:dyDescent="0.25">
      <c r="A12" s="7" t="s">
        <v>68</v>
      </c>
      <c r="B12" s="112"/>
      <c r="C12" s="113"/>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13"/>
      <c r="C17" s="11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86" t="s">
        <v>130</v>
      </c>
      <c r="B1" s="86"/>
      <c r="C1" s="86"/>
    </row>
    <row r="2" spans="1:3" x14ac:dyDescent="0.25">
      <c r="A2" s="40" t="s">
        <v>11</v>
      </c>
      <c r="B2" s="76" t="str">
        <f>'AUTOS NOTA 321'!B2:C2</f>
        <v>SINIESTRO   118055851  APL. 214566</v>
      </c>
      <c r="C2" s="77"/>
    </row>
    <row r="3" spans="1:3" x14ac:dyDescent="0.25">
      <c r="A3" s="5" t="s">
        <v>1</v>
      </c>
      <c r="B3" s="55" t="str">
        <f>'AUTOS  NOTA 322'!B2:C2</f>
        <v>11001400307720230109300</v>
      </c>
      <c r="C3" s="55"/>
    </row>
    <row r="4" spans="1:3" x14ac:dyDescent="0.25">
      <c r="A4" s="5" t="s">
        <v>2</v>
      </c>
      <c r="B4" s="55" t="str">
        <f>'AUTOS  NOTA 322'!B3:C3</f>
        <v>Juzgado Cincuenta y Nueve de Pequeñas Causas y Competencia Múltiple de Bogotá D.C.</v>
      </c>
      <c r="C4" s="55"/>
    </row>
    <row r="5" spans="1:3" x14ac:dyDescent="0.25">
      <c r="A5" s="5" t="s">
        <v>3</v>
      </c>
      <c r="B5" s="55" t="str">
        <f>'AUTOS  NOTA 322'!B4:C4</f>
        <v>Allianz Seguros S.A.
Cotranscol S.A.
Dairon Fabian Montealegre Gamboa.</v>
      </c>
      <c r="C5" s="55"/>
    </row>
    <row r="6" spans="1:3" x14ac:dyDescent="0.25">
      <c r="A6" s="5" t="s">
        <v>4</v>
      </c>
      <c r="B6" s="55" t="str">
        <f>'AUTOS  NOTA 322'!B5:C5</f>
        <v xml:space="preserve">Francisco Alejandro Corcobado Urrego (Propietario). </v>
      </c>
      <c r="C6" s="55"/>
    </row>
    <row r="7" spans="1:3" x14ac:dyDescent="0.25">
      <c r="A7" s="5" t="s">
        <v>5</v>
      </c>
      <c r="B7" s="55" t="str">
        <f>'AUTOS  NOTA 322'!B6:C6</f>
        <v>DEMANDA DIRECTA</v>
      </c>
      <c r="C7" s="55"/>
    </row>
    <row r="8" spans="1:3" x14ac:dyDescent="0.25">
      <c r="A8" s="5" t="s">
        <v>102</v>
      </c>
      <c r="B8" s="55" t="str">
        <f>'AUTOS NOTA 324-478'!B18:C18</f>
        <v>PROBABLE</v>
      </c>
      <c r="C8" s="55"/>
    </row>
    <row r="9" spans="1:3" x14ac:dyDescent="0.25">
      <c r="A9" s="7" t="s">
        <v>64</v>
      </c>
      <c r="B9" s="114">
        <f>'AUTOS NOTA 324-478'!B20:C20</f>
        <v>20865312</v>
      </c>
      <c r="C9" s="114"/>
    </row>
    <row r="10" spans="1:3" x14ac:dyDescent="0.25">
      <c r="A10" s="5" t="s">
        <v>131</v>
      </c>
      <c r="B10" s="117">
        <v>0</v>
      </c>
      <c r="C10" s="117"/>
    </row>
    <row r="11" spans="1:3" ht="30" customHeight="1" x14ac:dyDescent="0.25">
      <c r="A11" s="5" t="s">
        <v>191</v>
      </c>
      <c r="B11" s="55"/>
      <c r="C11" s="55"/>
    </row>
    <row r="12" spans="1:3" x14ac:dyDescent="0.25">
      <c r="A12" s="5" t="s">
        <v>192</v>
      </c>
      <c r="B12" s="116"/>
      <c r="C12" s="116"/>
    </row>
    <row r="13" spans="1:3" x14ac:dyDescent="0.25">
      <c r="A13" s="5" t="s">
        <v>193</v>
      </c>
      <c r="B13" s="55"/>
      <c r="C13" s="55"/>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86" t="s">
        <v>132</v>
      </c>
      <c r="B1" s="86"/>
      <c r="C1" s="86"/>
    </row>
    <row r="2" spans="1:6" x14ac:dyDescent="0.25">
      <c r="A2" s="20" t="s">
        <v>11</v>
      </c>
      <c r="B2" s="76" t="str">
        <f>'AUTOS NOTA 321'!B2:C2</f>
        <v>SINIESTRO   118055851  APL. 214566</v>
      </c>
      <c r="C2" s="77"/>
    </row>
    <row r="3" spans="1:6" x14ac:dyDescent="0.25">
      <c r="A3" s="5" t="s">
        <v>1</v>
      </c>
      <c r="B3" s="55" t="str">
        <f>'AUTOS  NOTA 322'!B2:C2</f>
        <v>11001400307720230109300</v>
      </c>
      <c r="C3" s="55"/>
    </row>
    <row r="4" spans="1:6" x14ac:dyDescent="0.25">
      <c r="A4" s="5" t="s">
        <v>2</v>
      </c>
      <c r="B4" s="55" t="str">
        <f>'AUTOS  NOTA 322'!B3:C3</f>
        <v>Juzgado Cincuenta y Nueve de Pequeñas Causas y Competencia Múltiple de Bogotá D.C.</v>
      </c>
      <c r="C4" s="55"/>
    </row>
    <row r="5" spans="1:6" ht="15" customHeight="1" x14ac:dyDescent="0.25">
      <c r="A5" s="5" t="s">
        <v>3</v>
      </c>
      <c r="B5" s="55" t="str">
        <f>'AUTOS  NOTA 322'!B4:C4</f>
        <v>Allianz Seguros S.A.
Cotranscol S.A.
Dairon Fabian Montealegre Gamboa.</v>
      </c>
      <c r="C5" s="55"/>
    </row>
    <row r="6" spans="1:6" ht="15" customHeight="1" x14ac:dyDescent="0.25">
      <c r="A6" s="5" t="s">
        <v>4</v>
      </c>
      <c r="B6" s="55" t="str">
        <f>'AUTOS  NOTA 322'!B5:C5</f>
        <v xml:space="preserve">Francisco Alejandro Corcobado Urrego (Propietario). </v>
      </c>
      <c r="C6" s="55"/>
    </row>
    <row r="7" spans="1:6" x14ac:dyDescent="0.25">
      <c r="A7" s="5" t="s">
        <v>5</v>
      </c>
      <c r="B7" s="55" t="str">
        <f>'AUTOS  NOTA 322'!B6:C6</f>
        <v>DEMANDA DIRECTA</v>
      </c>
      <c r="C7" s="55"/>
    </row>
    <row r="8" spans="1:6" x14ac:dyDescent="0.25">
      <c r="A8" s="5" t="s">
        <v>133</v>
      </c>
      <c r="B8" s="118">
        <f>'AUTOS NOTA 324-478'!B20:C20</f>
        <v>20865312</v>
      </c>
      <c r="C8" s="118"/>
    </row>
    <row r="9" spans="1:6" x14ac:dyDescent="0.25">
      <c r="A9" s="5" t="s">
        <v>134</v>
      </c>
      <c r="B9" s="55"/>
      <c r="C9" s="55"/>
    </row>
    <row r="10" spans="1:6" ht="111" customHeight="1" x14ac:dyDescent="0.25">
      <c r="A10" s="5" t="s">
        <v>135</v>
      </c>
      <c r="B10" s="55"/>
      <c r="C10" s="55"/>
    </row>
    <row r="11" spans="1:6" ht="21" customHeight="1" x14ac:dyDescent="0.25">
      <c r="A11" s="119"/>
      <c r="B11" s="119"/>
      <c r="C11" s="119"/>
      <c r="E11" t="s">
        <v>57</v>
      </c>
      <c r="F11" s="22">
        <v>0.7</v>
      </c>
    </row>
    <row r="12" spans="1:6" hidden="1" x14ac:dyDescent="0.25">
      <c r="A12" s="120"/>
      <c r="B12" s="120"/>
      <c r="C12" s="120"/>
      <c r="E12" t="s">
        <v>59</v>
      </c>
      <c r="F12" s="23">
        <v>0.3</v>
      </c>
    </row>
    <row r="13" spans="1:6" ht="18.75" x14ac:dyDescent="0.25">
      <c r="A13" s="121" t="s">
        <v>136</v>
      </c>
      <c r="B13" s="121"/>
      <c r="C13" s="121"/>
    </row>
    <row r="14" spans="1:6" x14ac:dyDescent="0.25">
      <c r="A14" s="37" t="s">
        <v>60</v>
      </c>
      <c r="B14" s="92" t="s">
        <v>61</v>
      </c>
      <c r="C14" s="93"/>
    </row>
    <row r="15" spans="1:6" ht="45" x14ac:dyDescent="0.25">
      <c r="A15" s="21" t="s">
        <v>63</v>
      </c>
      <c r="B15" s="122">
        <f>((C17+C18+C20+C21+C25+C23+C27+C29+C24+C28)-C32)*C31*C33</f>
        <v>1000000000</v>
      </c>
      <c r="C15" s="122"/>
    </row>
    <row r="16" spans="1:6" x14ac:dyDescent="0.25">
      <c r="A16" s="7" t="s">
        <v>64</v>
      </c>
      <c r="B16" s="123" t="s">
        <v>53</v>
      </c>
      <c r="C16" s="124"/>
    </row>
    <row r="17" spans="1:3" x14ac:dyDescent="0.25">
      <c r="A17" s="90"/>
      <c r="B17" s="35" t="s">
        <v>54</v>
      </c>
      <c r="C17" s="30">
        <v>1000000000</v>
      </c>
    </row>
    <row r="18" spans="1:3" x14ac:dyDescent="0.25">
      <c r="A18" s="91"/>
      <c r="B18" s="35" t="s">
        <v>55</v>
      </c>
      <c r="C18" s="30">
        <v>0</v>
      </c>
    </row>
    <row r="19" spans="1:3" x14ac:dyDescent="0.25">
      <c r="A19" s="91"/>
      <c r="B19" s="97" t="s">
        <v>56</v>
      </c>
      <c r="C19" s="98"/>
    </row>
    <row r="20" spans="1:3" x14ac:dyDescent="0.25">
      <c r="A20" s="91"/>
      <c r="B20" s="35" t="s">
        <v>98</v>
      </c>
      <c r="C20" s="30">
        <v>0</v>
      </c>
    </row>
    <row r="21" spans="1:3" ht="30" x14ac:dyDescent="0.25">
      <c r="A21" s="91"/>
      <c r="B21" s="35" t="s">
        <v>100</v>
      </c>
      <c r="C21" s="30">
        <v>0</v>
      </c>
    </row>
    <row r="22" spans="1:3" x14ac:dyDescent="0.25">
      <c r="A22" s="91"/>
      <c r="B22" s="97" t="s">
        <v>120</v>
      </c>
      <c r="C22" s="98"/>
    </row>
    <row r="23" spans="1:3" x14ac:dyDescent="0.25">
      <c r="A23" s="91"/>
      <c r="B23" s="35" t="s">
        <v>129</v>
      </c>
      <c r="C23" s="30">
        <v>0</v>
      </c>
    </row>
    <row r="24" spans="1:3" x14ac:dyDescent="0.25">
      <c r="A24" s="91"/>
      <c r="B24" s="35" t="s">
        <v>54</v>
      </c>
      <c r="C24" s="30">
        <v>0</v>
      </c>
    </row>
    <row r="25" spans="1:3" x14ac:dyDescent="0.25">
      <c r="A25" s="91"/>
      <c r="B25" s="35" t="s">
        <v>55</v>
      </c>
      <c r="C25" s="30">
        <v>0</v>
      </c>
    </row>
    <row r="26" spans="1:3" x14ac:dyDescent="0.25">
      <c r="A26" s="91"/>
      <c r="B26" s="97" t="s">
        <v>121</v>
      </c>
      <c r="C26" s="98"/>
    </row>
    <row r="27" spans="1:3" x14ac:dyDescent="0.25">
      <c r="A27" s="91"/>
      <c r="B27" s="35"/>
      <c r="C27" s="30"/>
    </row>
    <row r="28" spans="1:3" x14ac:dyDescent="0.25">
      <c r="A28" s="91"/>
      <c r="B28" s="35" t="s">
        <v>54</v>
      </c>
      <c r="C28" s="30">
        <v>0</v>
      </c>
    </row>
    <row r="29" spans="1:3" x14ac:dyDescent="0.25">
      <c r="A29" s="91"/>
      <c r="B29" s="35" t="s">
        <v>55</v>
      </c>
      <c r="C29" s="30">
        <v>0</v>
      </c>
    </row>
    <row r="30" spans="1:3" x14ac:dyDescent="0.25">
      <c r="A30" s="91"/>
      <c r="B30" s="97" t="s">
        <v>114</v>
      </c>
      <c r="C30" s="98"/>
    </row>
    <row r="31" spans="1:3" x14ac:dyDescent="0.25">
      <c r="A31" s="91"/>
      <c r="B31" s="35" t="s">
        <v>124</v>
      </c>
      <c r="C31" s="31">
        <v>1</v>
      </c>
    </row>
    <row r="32" spans="1:3" x14ac:dyDescent="0.25">
      <c r="A32" s="91"/>
      <c r="B32" s="35" t="s">
        <v>115</v>
      </c>
      <c r="C32" s="32">
        <v>0</v>
      </c>
    </row>
    <row r="33" spans="1:3" x14ac:dyDescent="0.25">
      <c r="A33" s="91"/>
      <c r="B33" s="35" t="s">
        <v>128</v>
      </c>
      <c r="C33" s="31">
        <v>1</v>
      </c>
    </row>
    <row r="34" spans="1:3" x14ac:dyDescent="0.25">
      <c r="A34" s="24" t="s">
        <v>65</v>
      </c>
      <c r="B34" s="94">
        <f>IFERROR(B15*(VLOOKUP(B14,E11:F13,2,0)),16666)</f>
        <v>16666</v>
      </c>
      <c r="C34" s="94"/>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127</v>
      </c>
    </row>
    <row r="7" spans="1:15" x14ac:dyDescent="0.25">
      <c r="E7" s="1" t="s">
        <v>96</v>
      </c>
      <c r="I7" t="s">
        <v>118</v>
      </c>
      <c r="L7" s="28" t="s">
        <v>109</v>
      </c>
    </row>
    <row r="8" spans="1:15" x14ac:dyDescent="0.25">
      <c r="E8" s="1" t="s">
        <v>97</v>
      </c>
      <c r="L8" s="28" t="s">
        <v>120</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2.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2025-01-17T20:56:49Z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