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07"/>
  <workbookPr defaultThemeVersion="166925"/>
  <mc:AlternateContent xmlns:mc="http://schemas.openxmlformats.org/markup-compatibility/2006">
    <mc:Choice Requires="x15">
      <x15ac:absPath xmlns:x15ac="http://schemas.microsoft.com/office/spreadsheetml/2010/11/ac" url="\\Wwg00m.rootdom.net\bfs-home\CE58865-R0380023\ICM\Desktop\DOCUMENTOS\Documentos\Documentos RCE\NIVEL DE AUTORIDAD\"/>
    </mc:Choice>
  </mc:AlternateContent>
  <xr:revisionPtr revIDLastSave="0" documentId="8_{1A9F3182-3E4E-4938-B7EF-A2931E207C3D}" xr6:coauthVersionLast="47" xr6:coauthVersionMax="47" xr10:uidLastSave="{00000000-0000-0000-0000-000000000000}"/>
  <bookViews>
    <workbookView xWindow="-120" yWindow="-120" windowWidth="24240" windowHeight="13140" xr2:uid="{AA52819B-AFE5-403B-AB15-B25CF75B819E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" l="1"/>
  <c r="I22" i="1"/>
  <c r="D10" i="1"/>
  <c r="C15" i="1"/>
  <c r="I20" i="1"/>
  <c r="I6" i="1" l="1"/>
  <c r="I21" i="1" l="1"/>
  <c r="H6" i="1" l="1"/>
  <c r="C22" i="1" l="1"/>
  <c r="I23" i="1" l="1"/>
  <c r="I24" i="1" s="1"/>
  <c r="C21" i="1"/>
  <c r="C20" i="1" l="1"/>
  <c r="D11" i="1" s="1"/>
  <c r="C16" i="1"/>
  <c r="I17" i="1" s="1"/>
  <c r="C19" i="1"/>
</calcChain>
</file>

<file path=xl/sharedStrings.xml><?xml version="1.0" encoding="utf-8"?>
<sst xmlns="http://schemas.openxmlformats.org/spreadsheetml/2006/main" count="43" uniqueCount="42">
  <si>
    <t xml:space="preserve">SEGÚN LO CONSERVADO SE TRAMITARA COMO PTD EL TERCERO, SE ATIENDE POR RETRASO EN NOTIFICACION OBJECION, RESPONSABILIDAD COMPARTIDA TERCERO GIRO INDEVIDO AZ NO MANTENER DISTANCIA DE SEGURIDAD </t>
  </si>
  <si>
    <t xml:space="preserve">NIVEL DE AUTORIDAD RCE   </t>
  </si>
  <si>
    <t xml:space="preserve">Verificar </t>
  </si>
  <si>
    <t xml:space="preserve">fisico </t>
  </si>
  <si>
    <t xml:space="preserve">validacion de Runt </t>
  </si>
  <si>
    <t>OK</t>
  </si>
  <si>
    <t>HHL529</t>
  </si>
  <si>
    <t xml:space="preserve">Cartera </t>
  </si>
  <si>
    <t>ok</t>
  </si>
  <si>
    <t>VALOR COMERCIAL</t>
  </si>
  <si>
    <t xml:space="preserve">Deducible </t>
  </si>
  <si>
    <t>SI</t>
  </si>
  <si>
    <t>VALOR OTROS</t>
  </si>
  <si>
    <t>Demostracion ocurrencia</t>
  </si>
  <si>
    <t>FOTOS VIDEO</t>
  </si>
  <si>
    <t>VALOR REPARACION</t>
  </si>
  <si>
    <t xml:space="preserve">Carta de no reclamacion </t>
  </si>
  <si>
    <t>CARTA DE DESESTIMIENTO</t>
  </si>
  <si>
    <t>valor lucro x dias (0)</t>
  </si>
  <si>
    <t>Certificado LUCRO</t>
  </si>
  <si>
    <t>NO APLICA</t>
  </si>
  <si>
    <t xml:space="preserve">valor del deducible </t>
  </si>
  <si>
    <t xml:space="preserve">validar Abogado o Fotos </t>
  </si>
  <si>
    <t>NO</t>
  </si>
  <si>
    <t>VALOR REPARACION 100%</t>
  </si>
  <si>
    <t xml:space="preserve">INIF </t>
  </si>
  <si>
    <t>SE ENVIA</t>
  </si>
  <si>
    <t>VALOR REPARACION 100% IVA</t>
  </si>
  <si>
    <t xml:space="preserve">validar daños </t>
  </si>
  <si>
    <t xml:space="preserve">Validar costos </t>
  </si>
  <si>
    <t>Reserva</t>
  </si>
  <si>
    <t>VALOR AUTORIZA 70%</t>
  </si>
  <si>
    <t>SISA  ( 01601239 )</t>
  </si>
  <si>
    <t>VALOR AUTORIZA 80%</t>
  </si>
  <si>
    <t xml:space="preserve">Valor daños </t>
  </si>
  <si>
    <t>VALOR PERDIDA TOTAL 60%</t>
  </si>
  <si>
    <t xml:space="preserve">valor lucro </t>
  </si>
  <si>
    <t>VALOR PERDIDA TOTAL 75%</t>
  </si>
  <si>
    <t>gastos adiconales</t>
  </si>
  <si>
    <t xml:space="preserve">deducible </t>
  </si>
  <si>
    <t xml:space="preserve">VALOR AUTORIZADO </t>
  </si>
  <si>
    <t xml:space="preserve">PORCENTAJE DE DAÑO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</si>
</sst>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\ #,##0;[Red]\-&quot;$&quot;\ #,##0"/>
    <numFmt numFmtId="165" formatCode="&quot;$&quot;\ #,##0.00;[Red]\-&quot;$&quot;\ #,##0.00"/>
    <numFmt numFmtId="166" formatCode="&quot;$&quot;\ #,##0_);[Red]\(&quot;$&quot;\ #,##0\)"/>
    <numFmt numFmtId="167" formatCode="_(&quot;$&quot;\ * #,##0.00_);_(&quot;$&quot;\ * \(#,##0.00\);_(&quot;$&quot;\ * &quot;-&quot;??_);_(@_)"/>
    <numFmt numFmtId="168" formatCode="&quot;$&quot;\ #,##0.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1"/>
    </font>
    <font>
      <sz val="10"/>
      <color theme="1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3CAFF"/>
        <bgColor rgb="FFB9CDE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83CA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rgb="FFB9CDE5"/>
      </patternFill>
    </fill>
    <fill>
      <patternFill patternType="solid">
        <fgColor theme="0"/>
        <bgColor rgb="FFB9CDE5"/>
      </patternFill>
    </fill>
    <fill>
      <patternFill patternType="solid">
        <fgColor rgb="FFF2F2F2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2">
    <xf numFmtId="0" fontId="0" fillId="0" borderId="0"/>
    <xf numFmtId="167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 applyAlignment="1">
      <alignment horizontal="center"/>
    </xf>
    <xf numFmtId="166" fontId="0" fillId="0" borderId="1" xfId="1" applyNumberFormat="1" applyFont="1" applyBorder="1"/>
    <xf numFmtId="0" fontId="4" fillId="2" borderId="1" xfId="0" applyFont="1" applyFill="1" applyBorder="1" applyAlignment="1">
      <alignment horizontal="center"/>
    </xf>
    <xf numFmtId="167" fontId="3" fillId="0" borderId="1" xfId="1" applyFont="1" applyBorder="1" applyAlignment="1">
      <alignment horizontal="center"/>
    </xf>
    <xf numFmtId="0" fontId="0" fillId="3" borderId="1" xfId="0" applyFill="1" applyBorder="1"/>
    <xf numFmtId="0" fontId="5" fillId="3" borderId="1" xfId="0" applyFont="1" applyFill="1" applyBorder="1"/>
    <xf numFmtId="0" fontId="0" fillId="0" borderId="1" xfId="0" applyBorder="1"/>
    <xf numFmtId="0" fontId="3" fillId="0" borderId="1" xfId="0" applyFont="1" applyBorder="1"/>
    <xf numFmtId="166" fontId="3" fillId="0" borderId="1" xfId="1" applyNumberFormat="1" applyFont="1" applyBorder="1" applyAlignment="1">
      <alignment horizontal="right"/>
    </xf>
    <xf numFmtId="0" fontId="2" fillId="3" borderId="1" xfId="0" applyFont="1" applyFill="1" applyBorder="1"/>
    <xf numFmtId="0" fontId="5" fillId="0" borderId="1" xfId="0" applyFont="1" applyBorder="1"/>
    <xf numFmtId="167" fontId="3" fillId="0" borderId="1" xfId="1" applyFont="1" applyBorder="1"/>
    <xf numFmtId="0" fontId="2" fillId="0" borderId="1" xfId="0" applyFont="1" applyBorder="1"/>
    <xf numFmtId="167" fontId="0" fillId="0" borderId="1" xfId="1" applyFont="1" applyBorder="1"/>
    <xf numFmtId="0" fontId="2" fillId="0" borderId="1" xfId="0" applyFont="1" applyBorder="1" applyAlignment="1">
      <alignment wrapText="1"/>
    </xf>
    <xf numFmtId="167" fontId="4" fillId="0" borderId="1" xfId="1" applyFont="1" applyBorder="1"/>
    <xf numFmtId="0" fontId="7" fillId="4" borderId="1" xfId="0" applyFont="1" applyFill="1" applyBorder="1"/>
    <xf numFmtId="0" fontId="7" fillId="9" borderId="1" xfId="0" applyFont="1" applyFill="1" applyBorder="1"/>
    <xf numFmtId="0" fontId="7" fillId="10" borderId="1" xfId="0" applyFont="1" applyFill="1" applyBorder="1"/>
    <xf numFmtId="168" fontId="0" fillId="3" borderId="1" xfId="0" applyNumberFormat="1" applyFill="1" applyBorder="1" applyAlignment="1">
      <alignment horizontal="center"/>
    </xf>
    <xf numFmtId="164" fontId="0" fillId="8" borderId="1" xfId="0" applyNumberFormat="1" applyFill="1" applyBorder="1"/>
    <xf numFmtId="9" fontId="7" fillId="4" borderId="1" xfId="0" applyNumberFormat="1" applyFont="1" applyFill="1" applyBorder="1" applyAlignment="1">
      <alignment horizontal="center"/>
    </xf>
    <xf numFmtId="4" fontId="8" fillId="0" borderId="1" xfId="0" applyNumberFormat="1" applyFont="1" applyBorder="1" applyAlignment="1">
      <alignment vertical="center" wrapText="1"/>
    </xf>
    <xf numFmtId="165" fontId="6" fillId="5" borderId="1" xfId="0" applyNumberFormat="1" applyFont="1" applyFill="1" applyBorder="1" applyAlignment="1">
      <alignment vertical="center"/>
    </xf>
    <xf numFmtId="164" fontId="6" fillId="7" borderId="1" xfId="0" applyNumberFormat="1" applyFont="1" applyFill="1" applyBorder="1" applyAlignment="1">
      <alignment horizontal="center" vertical="center"/>
    </xf>
    <xf numFmtId="164" fontId="6" fillId="8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0" fillId="11" borderId="2" xfId="0" applyFont="1" applyFill="1" applyBorder="1" applyAlignment="1">
      <alignment horizontal="left"/>
    </xf>
    <xf numFmtId="168" fontId="0" fillId="6" borderId="1" xfId="0" applyNumberFormat="1" applyFill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0" fontId="2" fillId="2" borderId="0" xfId="0" applyFont="1" applyFill="1" applyAlignment="1">
      <alignment horizontal="center" wrapText="1"/>
    </xf>
  </cellXfs>
  <cellStyles count="2">
    <cellStyle name="Moneda" xfId="1" builtinId="4"/>
    <cellStyle name="Normal" xfId="0" builtinId="0"/>
  </cellStyles>
  <dxfs count="42">
    <dxf>
      <fill>
        <patternFill>
          <bgColor theme="9" tint="-0.24994659260841701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CCFF"/>
        </patternFill>
      </fill>
    </dxf>
    <dxf>
      <fill>
        <patternFill>
          <bgColor rgb="FFFF7C80"/>
        </patternFill>
      </fill>
    </dxf>
    <dxf>
      <fill>
        <patternFill>
          <bgColor rgb="FF66FFFF"/>
        </patternFill>
      </fill>
    </dxf>
    <dxf>
      <fill>
        <patternFill>
          <bgColor rgb="FFDDDDDD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rgb="FFCCCCFF"/>
        </patternFill>
      </fill>
    </dxf>
    <dxf>
      <fill>
        <patternFill>
          <bgColor theme="9" tint="-0.24994659260841701"/>
        </patternFill>
      </fill>
    </dxf>
    <dxf>
      <fill>
        <patternFill>
          <bgColor rgb="FFCCFFFF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CCFF"/>
        </patternFill>
      </fill>
    </dxf>
    <dxf>
      <fill>
        <patternFill>
          <bgColor rgb="FFFF7C80"/>
        </patternFill>
      </fill>
    </dxf>
    <dxf>
      <fill>
        <patternFill>
          <bgColor rgb="FF66FFFF"/>
        </patternFill>
      </fill>
    </dxf>
    <dxf>
      <fill>
        <patternFill>
          <bgColor rgb="FFDDDDDD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rgb="FFCCCCFF"/>
        </patternFill>
      </fill>
    </dxf>
    <dxf>
      <fill>
        <patternFill>
          <bgColor theme="9" tint="-0.24994659260841701"/>
        </patternFill>
      </fill>
    </dxf>
    <dxf>
      <fill>
        <patternFill>
          <bgColor rgb="FFCCFFFF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CCFF"/>
        </patternFill>
      </fill>
    </dxf>
    <dxf>
      <fill>
        <patternFill>
          <bgColor rgb="FFFF7C80"/>
        </patternFill>
      </fill>
    </dxf>
    <dxf>
      <fill>
        <patternFill>
          <bgColor rgb="FF66FFFF"/>
        </patternFill>
      </fill>
    </dxf>
    <dxf>
      <fill>
        <patternFill>
          <bgColor rgb="FFDDDDDD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rgb="FFCCCCFF"/>
        </patternFill>
      </fill>
    </dxf>
    <dxf>
      <fill>
        <patternFill>
          <bgColor theme="9" tint="-0.24994659260841701"/>
        </patternFill>
      </fill>
    </dxf>
    <dxf>
      <fill>
        <patternFill>
          <bgColor rgb="FFCCFFFF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F7140-E5A7-4C2B-82CB-B758BED6FC0B}">
  <dimension ref="A1:J32"/>
  <sheetViews>
    <sheetView showGridLines="0" tabSelected="1" workbookViewId="0">
      <selection activeCell="C5" sqref="C5"/>
    </sheetView>
  </sheetViews>
  <sheetFormatPr defaultColWidth="0" defaultRowHeight="15" zeroHeight="1"/>
  <cols>
    <col min="1" max="1" width="11.42578125" customWidth="1"/>
    <col min="2" max="2" width="26.42578125" bestFit="1" customWidth="1"/>
    <col min="3" max="3" width="17.42578125" customWidth="1"/>
    <col min="4" max="4" width="16.42578125" customWidth="1"/>
    <col min="5" max="7" width="11.42578125" customWidth="1"/>
    <col min="8" max="8" width="23.28515625" bestFit="1" customWidth="1"/>
    <col min="9" max="9" width="28.7109375" bestFit="1" customWidth="1"/>
    <col min="10" max="10" width="11.42578125" customWidth="1"/>
    <col min="11" max="16384" width="11.42578125" hidden="1"/>
  </cols>
  <sheetData>
    <row r="1" spans="2:9"/>
    <row r="2" spans="2:9" ht="15" customHeight="1">
      <c r="C2" s="32" t="s">
        <v>0</v>
      </c>
      <c r="D2" s="32"/>
      <c r="E2" s="32"/>
      <c r="F2" s="32"/>
      <c r="G2" s="32"/>
      <c r="H2" s="32"/>
      <c r="I2" s="32"/>
    </row>
    <row r="3" spans="2:9">
      <c r="C3" s="32"/>
      <c r="D3" s="32"/>
      <c r="E3" s="32"/>
      <c r="F3" s="32"/>
      <c r="G3" s="32"/>
      <c r="H3" s="32"/>
      <c r="I3" s="32"/>
    </row>
    <row r="4" spans="2:9">
      <c r="C4" s="32"/>
      <c r="D4" s="32"/>
      <c r="E4" s="32"/>
      <c r="F4" s="32"/>
      <c r="G4" s="32"/>
      <c r="H4" s="32"/>
      <c r="I4" s="32"/>
    </row>
    <row r="5" spans="2:9"/>
    <row r="6" spans="2:9">
      <c r="B6" s="31" t="s">
        <v>1</v>
      </c>
      <c r="C6" s="31"/>
      <c r="D6" s="31"/>
      <c r="H6" s="1">
        <f>B9</f>
        <v>118055851</v>
      </c>
      <c r="I6" s="2" t="str">
        <f>B8</f>
        <v xml:space="preserve">fisico </v>
      </c>
    </row>
    <row r="7" spans="2:9">
      <c r="B7" s="31"/>
      <c r="C7" s="31"/>
      <c r="D7" s="31"/>
      <c r="H7" s="3" t="s">
        <v>2</v>
      </c>
      <c r="I7" s="4"/>
    </row>
    <row r="8" spans="2:9">
      <c r="B8" s="31" t="s">
        <v>3</v>
      </c>
      <c r="C8" s="31"/>
      <c r="D8" s="31"/>
      <c r="H8" s="5" t="s">
        <v>4</v>
      </c>
      <c r="I8" s="6" t="s">
        <v>5</v>
      </c>
    </row>
    <row r="9" spans="2:9">
      <c r="B9" s="28">
        <v>118055851</v>
      </c>
      <c r="C9" s="28" t="s">
        <v>6</v>
      </c>
      <c r="D9" s="22">
        <v>0.75</v>
      </c>
      <c r="H9" s="7" t="s">
        <v>7</v>
      </c>
      <c r="I9" s="8" t="s">
        <v>8</v>
      </c>
    </row>
    <row r="10" spans="2:9">
      <c r="B10" s="17" t="s">
        <v>9</v>
      </c>
      <c r="C10" s="14">
        <v>29700000</v>
      </c>
      <c r="D10" s="14">
        <f>+C10*D9</f>
        <v>22275000</v>
      </c>
      <c r="H10" s="7" t="s">
        <v>10</v>
      </c>
      <c r="I10" s="9" t="s">
        <v>11</v>
      </c>
    </row>
    <row r="11" spans="2:9">
      <c r="B11" s="17" t="s">
        <v>12</v>
      </c>
      <c r="C11" s="23">
        <v>0</v>
      </c>
      <c r="D11" s="29">
        <f>C20</f>
        <v>16380000</v>
      </c>
      <c r="H11" s="7" t="s">
        <v>13</v>
      </c>
      <c r="I11" s="8" t="s">
        <v>14</v>
      </c>
    </row>
    <row r="12" spans="2:9">
      <c r="B12" s="17" t="s">
        <v>15</v>
      </c>
      <c r="C12" s="23">
        <v>22275000</v>
      </c>
      <c r="D12" s="29"/>
      <c r="H12" s="10" t="s">
        <v>16</v>
      </c>
      <c r="I12" s="8" t="s">
        <v>17</v>
      </c>
    </row>
    <row r="13" spans="2:9">
      <c r="B13" s="17" t="s">
        <v>18</v>
      </c>
      <c r="C13" s="24">
        <v>0</v>
      </c>
      <c r="D13" s="29"/>
      <c r="H13" s="5" t="s">
        <v>19</v>
      </c>
      <c r="I13" s="11" t="s">
        <v>20</v>
      </c>
    </row>
    <row r="14" spans="2:9">
      <c r="B14" s="17" t="s">
        <v>21</v>
      </c>
      <c r="C14" s="24">
        <v>1800000</v>
      </c>
      <c r="D14" s="29"/>
      <c r="H14" s="7" t="s">
        <v>22</v>
      </c>
      <c r="I14" s="8" t="s">
        <v>23</v>
      </c>
    </row>
    <row r="15" spans="2:9">
      <c r="B15" s="17" t="s">
        <v>24</v>
      </c>
      <c r="C15" s="25">
        <f>SUM(C11:C13)-C14</f>
        <v>20475000</v>
      </c>
      <c r="D15" s="29"/>
      <c r="H15" s="7" t="s">
        <v>25</v>
      </c>
      <c r="I15" s="11" t="s">
        <v>26</v>
      </c>
    </row>
    <row r="16" spans="2:9">
      <c r="B16" s="17" t="s">
        <v>27</v>
      </c>
      <c r="C16" s="21">
        <f>C15*1.19</f>
        <v>24365250</v>
      </c>
      <c r="D16" s="29"/>
      <c r="H16" s="7" t="s">
        <v>28</v>
      </c>
      <c r="I16" s="12" t="s">
        <v>8</v>
      </c>
    </row>
    <row r="17" spans="2:9">
      <c r="B17" s="7"/>
      <c r="C17" s="7"/>
      <c r="D17" s="29"/>
      <c r="H17" s="7" t="s">
        <v>29</v>
      </c>
      <c r="I17" s="12">
        <f>C16</f>
        <v>24365250</v>
      </c>
    </row>
    <row r="18" spans="2:9">
      <c r="B18" s="7"/>
      <c r="C18" s="7"/>
      <c r="D18" s="29"/>
      <c r="H18" s="13" t="s">
        <v>30</v>
      </c>
      <c r="I18" s="14">
        <v>0</v>
      </c>
    </row>
    <row r="19" spans="2:9">
      <c r="B19" s="17" t="s">
        <v>31</v>
      </c>
      <c r="C19" s="25">
        <f>C15*0.7</f>
        <v>14332500</v>
      </c>
      <c r="D19" s="29"/>
      <c r="H19" s="15" t="s">
        <v>32</v>
      </c>
      <c r="I19" s="14">
        <f>+C10</f>
        <v>29700000</v>
      </c>
    </row>
    <row r="20" spans="2:9">
      <c r="B20" s="17" t="s">
        <v>33</v>
      </c>
      <c r="C20" s="26">
        <f>C15*0.8</f>
        <v>16380000</v>
      </c>
      <c r="D20" s="29"/>
      <c r="H20" s="7" t="s">
        <v>34</v>
      </c>
      <c r="I20" s="16">
        <f>C12</f>
        <v>22275000</v>
      </c>
    </row>
    <row r="21" spans="2:9">
      <c r="B21" s="18" t="s">
        <v>35</v>
      </c>
      <c r="C21" s="27">
        <f>D10*0.6</f>
        <v>13365000</v>
      </c>
      <c r="D21" s="29"/>
      <c r="H21" s="7" t="s">
        <v>36</v>
      </c>
      <c r="I21" s="16">
        <f>+C13</f>
        <v>0</v>
      </c>
    </row>
    <row r="22" spans="2:9">
      <c r="B22" s="18" t="s">
        <v>37</v>
      </c>
      <c r="C22" s="27">
        <f>D10*0.75</f>
        <v>16706250</v>
      </c>
      <c r="D22" s="29"/>
      <c r="H22" s="7" t="s">
        <v>38</v>
      </c>
      <c r="I22" s="16">
        <f>C11</f>
        <v>0</v>
      </c>
    </row>
    <row r="23" spans="2:9">
      <c r="B23" s="19"/>
      <c r="C23" s="20"/>
      <c r="D23" s="29"/>
      <c r="H23" s="7" t="s">
        <v>39</v>
      </c>
      <c r="I23" s="14">
        <f>C14</f>
        <v>1800000</v>
      </c>
    </row>
    <row r="24" spans="2:9">
      <c r="H24" s="7" t="s">
        <v>40</v>
      </c>
      <c r="I24" s="14">
        <f>I20+I22-I23+I21</f>
        <v>20475000</v>
      </c>
    </row>
    <row r="25" spans="2:9"/>
    <row r="26" spans="2:9">
      <c r="B26" s="7" t="s">
        <v>41</v>
      </c>
      <c r="C26" s="7"/>
    </row>
    <row r="27" spans="2:9"/>
    <row r="28" spans="2:9">
      <c r="C28" s="30"/>
      <c r="D28" s="30"/>
      <c r="E28" s="30"/>
      <c r="F28" s="30"/>
      <c r="G28" s="30"/>
    </row>
    <row r="29" spans="2:9">
      <c r="C29" s="30"/>
      <c r="D29" s="30"/>
      <c r="E29" s="30"/>
      <c r="F29" s="30"/>
      <c r="G29" s="30"/>
    </row>
    <row r="30" spans="2:9">
      <c r="C30" s="30"/>
      <c r="D30" s="30"/>
      <c r="E30" s="30"/>
      <c r="F30" s="30"/>
      <c r="G30" s="30"/>
    </row>
    <row r="31" spans="2:9"/>
    <row r="32" spans="2:9"/>
  </sheetData>
  <mergeCells count="5">
    <mergeCell ref="D11:D23"/>
    <mergeCell ref="C28:G30"/>
    <mergeCell ref="B6:D7"/>
    <mergeCell ref="B8:D8"/>
    <mergeCell ref="C2:I4"/>
  </mergeCells>
  <conditionalFormatting sqref="D10">
    <cfRule type="expression" dxfId="41" priority="743">
      <formula>$D10="Pagado"</formula>
    </cfRule>
    <cfRule type="expression" dxfId="40" priority="744">
      <formula>$D10="Envio contrato"</formula>
    </cfRule>
    <cfRule type="expression" dxfId="39" priority="745">
      <formula>$D10="Aceptado"</formula>
    </cfRule>
    <cfRule type="expression" dxfId="38" priority="746">
      <formula>$D10="Reparacion finalizada"</formula>
    </cfRule>
    <cfRule type="expression" dxfId="37" priority="747">
      <formula>$D10="En taller Reparación"</formula>
    </cfRule>
    <cfRule type="expression" dxfId="36" priority="749">
      <formula>$D10="Recobro pendiente"</formula>
    </cfRule>
    <cfRule type="expression" dxfId="35" priority="750">
      <formula>$D10="Objetado "</formula>
    </cfRule>
    <cfRule type="expression" dxfId="34" priority="751">
      <formula>$D10="Verificacion analista"</formula>
    </cfRule>
    <cfRule type="expression" dxfId="33" priority="752">
      <formula>$D10="Nivel de autoridad "</formula>
    </cfRule>
    <cfRule type="expression" dxfId="32" priority="753">
      <formula>$D10="Validacion INIF o RAT"</formula>
    </cfRule>
    <cfRule type="expression" dxfId="31" priority="754">
      <formula>$D10="Repuestos por cotizar"</formula>
    </cfRule>
    <cfRule type="expression" dxfId="30" priority="755">
      <formula>$D10="Documentos faltantes"</formula>
    </cfRule>
    <cfRule type="expression" dxfId="29" priority="756">
      <formula>$D10="Sin definir"</formula>
    </cfRule>
  </conditionalFormatting>
  <conditionalFormatting sqref="D10">
    <cfRule type="expression" dxfId="28" priority="748">
      <formula>$D10="Recobro aceptado"</formula>
    </cfRule>
  </conditionalFormatting>
  <conditionalFormatting sqref="C10">
    <cfRule type="expression" dxfId="27" priority="715">
      <formula>$D10="Pagado"</formula>
    </cfRule>
    <cfRule type="expression" dxfId="26" priority="716">
      <formula>$D10="Envio contrato"</formula>
    </cfRule>
    <cfRule type="expression" dxfId="25" priority="717">
      <formula>$D10="Aceptado"</formula>
    </cfRule>
    <cfRule type="expression" dxfId="24" priority="718">
      <formula>$D10="Reparacion finalizada"</formula>
    </cfRule>
    <cfRule type="expression" dxfId="23" priority="719">
      <formula>$D10="En taller Reparación"</formula>
    </cfRule>
    <cfRule type="expression" dxfId="22" priority="721">
      <formula>$D10="Recobro pendiente"</formula>
    </cfRule>
    <cfRule type="expression" dxfId="21" priority="722">
      <formula>$D10="Objetado "</formula>
    </cfRule>
    <cfRule type="expression" dxfId="20" priority="723">
      <formula>$D10="Verificacion analista"</formula>
    </cfRule>
    <cfRule type="expression" dxfId="19" priority="724">
      <formula>$D10="Nivel de autoridad "</formula>
    </cfRule>
    <cfRule type="expression" dxfId="18" priority="725">
      <formula>$D10="Validacion INIF o RAT"</formula>
    </cfRule>
    <cfRule type="expression" dxfId="17" priority="726">
      <formula>$D10="Repuestos por cotizar"</formula>
    </cfRule>
    <cfRule type="expression" dxfId="16" priority="727">
      <formula>$D10="Documentos faltantes"</formula>
    </cfRule>
    <cfRule type="expression" dxfId="15" priority="728">
      <formula>$D10="Sin definir"</formula>
    </cfRule>
  </conditionalFormatting>
  <conditionalFormatting sqref="C10">
    <cfRule type="expression" dxfId="14" priority="720">
      <formula>$D10="Recobro aceptado"</formula>
    </cfRule>
  </conditionalFormatting>
  <conditionalFormatting sqref="H30">
    <cfRule type="expression" dxfId="13" priority="673">
      <formula>$D30="Pagado"</formula>
    </cfRule>
    <cfRule type="expression" dxfId="12" priority="674">
      <formula>$D30="Envio contrato"</formula>
    </cfRule>
    <cfRule type="expression" dxfId="11" priority="675">
      <formula>$D30="Aceptado"</formula>
    </cfRule>
    <cfRule type="expression" dxfId="10" priority="676">
      <formula>$D30="Reparacion finalizada"</formula>
    </cfRule>
    <cfRule type="expression" dxfId="9" priority="677">
      <formula>$D30="En taller Reparación"</formula>
    </cfRule>
    <cfRule type="expression" dxfId="8" priority="679">
      <formula>$D30="Recobro pendiente"</formula>
    </cfRule>
    <cfRule type="expression" dxfId="7" priority="680">
      <formula>$D30="Objetado "</formula>
    </cfRule>
    <cfRule type="expression" dxfId="6" priority="681">
      <formula>$D30="Verificacion analista"</formula>
    </cfRule>
    <cfRule type="expression" dxfId="5" priority="682">
      <formula>$D30="Nivel de autoridad "</formula>
    </cfRule>
    <cfRule type="expression" dxfId="4" priority="683">
      <formula>$D30="Validacion INIF o RAT"</formula>
    </cfRule>
    <cfRule type="expression" dxfId="3" priority="684">
      <formula>$D30="Repuestos por cotizar"</formula>
    </cfRule>
    <cfRule type="expression" dxfId="2" priority="685">
      <formula>$D30="Documentos faltantes"</formula>
    </cfRule>
    <cfRule type="expression" dxfId="1" priority="686">
      <formula>$D30="Sin definir"</formula>
    </cfRule>
  </conditionalFormatting>
  <conditionalFormatting sqref="H30">
    <cfRule type="expression" dxfId="0" priority="678">
      <formula>$D30="Recobro aceptado"</formula>
    </cfRule>
  </conditionalFormatting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Ing. Martin Camilo Ruiz Martinez</dc:creator>
  <cp:keywords/>
  <dc:description/>
  <cp:lastModifiedBy/>
  <cp:revision/>
  <dcterms:created xsi:type="dcterms:W3CDTF">2021-05-24T17:56:58Z</dcterms:created>
  <dcterms:modified xsi:type="dcterms:W3CDTF">2025-01-13T16:32:12Z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11062021104716">
    <vt:lpwstr>11062021104716;CE58865;0</vt:lpwstr>
  </property>
  <property fmtid="{D5CDD505-2E9C-101B-9397-08002B2CF9AE}" pid="4" name="OfficeDocumentSecurity_11062021151353">
    <vt:lpwstr>11062021151353;CE58865;0</vt:lpwstr>
  </property>
  <property fmtid="{D5CDD505-2E9C-101B-9397-08002B2CF9AE}" pid="5" name="OfficeDocumentSecurity_04072021112656">
    <vt:lpwstr>04072021112656;CE58865;0</vt:lpwstr>
  </property>
  <property fmtid="{D5CDD505-2E9C-101B-9397-08002B2CF9AE}" pid="6" name="OfficeDocumentSecurity_02082021112018">
    <vt:lpwstr>02082021112018;CE58865;0</vt:lpwstr>
  </property>
  <property fmtid="{D5CDD505-2E9C-101B-9397-08002B2CF9AE}" pid="7" name="OfficeDocumentSecurity_02082021112138">
    <vt:lpwstr>02082021112138;CE58865;0</vt:lpwstr>
  </property>
  <property fmtid="{D5CDD505-2E9C-101B-9397-08002B2CF9AE}" pid="8" name="OfficeDocumentSecurity_02082021132106">
    <vt:lpwstr>02082021132106;CE58865;0</vt:lpwstr>
  </property>
  <property fmtid="{D5CDD505-2E9C-101B-9397-08002B2CF9AE}" pid="9" name="MSIP_Label_863bc15e-e7bf-41c1-bdb3-03882d8a2e2c_Enabled">
    <vt:lpwstr>true</vt:lpwstr>
  </property>
  <property fmtid="{D5CDD505-2E9C-101B-9397-08002B2CF9AE}" pid="10" name="MSIP_Label_863bc15e-e7bf-41c1-bdb3-03882d8a2e2c_SetDate">
    <vt:lpwstr>2022-11-01T19:03:11Z</vt:lpwstr>
  </property>
  <property fmtid="{D5CDD505-2E9C-101B-9397-08002B2CF9AE}" pid="11" name="MSIP_Label_863bc15e-e7bf-41c1-bdb3-03882d8a2e2c_Method">
    <vt:lpwstr>Privileged</vt:lpwstr>
  </property>
  <property fmtid="{D5CDD505-2E9C-101B-9397-08002B2CF9AE}" pid="12" name="MSIP_Label_863bc15e-e7bf-41c1-bdb3-03882d8a2e2c_Name">
    <vt:lpwstr>863bc15e-e7bf-41c1-bdb3-03882d8a2e2c</vt:lpwstr>
  </property>
  <property fmtid="{D5CDD505-2E9C-101B-9397-08002B2CF9AE}" pid="13" name="MSIP_Label_863bc15e-e7bf-41c1-bdb3-03882d8a2e2c_SiteId">
    <vt:lpwstr>6e06e42d-6925-47c6-b9e7-9581c7ca302a</vt:lpwstr>
  </property>
  <property fmtid="{D5CDD505-2E9C-101B-9397-08002B2CF9AE}" pid="14" name="MSIP_Label_863bc15e-e7bf-41c1-bdb3-03882d8a2e2c_ActionId">
    <vt:lpwstr>0b655fbc-26dd-4025-af64-9769efc103ff</vt:lpwstr>
  </property>
  <property fmtid="{D5CDD505-2E9C-101B-9397-08002B2CF9AE}" pid="15" name="MSIP_Label_863bc15e-e7bf-41c1-bdb3-03882d8a2e2c_ContentBits">
    <vt:lpwstr>1</vt:lpwstr>
  </property>
</Properties>
</file>