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https://allianzms-my.sharepoint.com/personal/yuli_cupasachoa_allianz_co/Documents/OUTSORCINGS/RESTO DEL PAIS/DR GUSTAVO HERRERA/ÓSCAR ARLEY BÁEZ CASTILLO/"/>
    </mc:Choice>
  </mc:AlternateContent>
  <xr:revisionPtr revIDLastSave="0" documentId="8_{BDED6C36-2BFF-4360-81CC-6BDFE2C8E3E9}" xr6:coauthVersionLast="47" xr6:coauthVersionMax="47" xr10:uidLastSave="{00000000-0000-0000-0000-000000000000}"/>
  <bookViews>
    <workbookView xWindow="-120" yWindow="-120" windowWidth="19440" windowHeight="14880" activeTab="1" xr2:uid="{00000000-000D-0000-FFFF-FFFF00000000}"/>
  </bookViews>
  <sheets>
    <sheet name="AUTOS  NOTA 322" sheetId="1" r:id="rId1"/>
    <sheet name="AUTOS NOTA 321" sheetId="7" r:id="rId2"/>
    <sheet name="AUTOS NOTA 324-478" sheetId="8" r:id="rId3"/>
    <sheet name="TASACION " sheetId="10" state="hidden" r:id="rId4"/>
    <sheet name="AUTOS NOTA 325" sheetId="9" r:id="rId5"/>
    <sheet name="CONCEPTO DE CONCILIACIÓN 330 " sheetId="11" r:id="rId6"/>
    <sheet name="CAMBIO DE CONTINGENCIA 423" sheetId="12" r:id="rId7"/>
    <sheet name="Hoja2" sheetId="6" state="hidden" r:id="rId8"/>
  </sheets>
  <externalReferences>
    <externalReference r:id="rId9"/>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 i="12" l="1"/>
  <c r="B9" i="11"/>
  <c r="B8" i="11"/>
  <c r="B10" i="9"/>
  <c r="B7" i="12"/>
  <c r="B7" i="11"/>
  <c r="B6" i="12"/>
  <c r="B5" i="12"/>
  <c r="B4" i="12"/>
  <c r="B3" i="12"/>
  <c r="B3" i="9"/>
  <c r="B2" i="12"/>
  <c r="B2" i="8"/>
  <c r="B6" i="11"/>
  <c r="B5" i="11"/>
  <c r="B4" i="11"/>
  <c r="B4" i="7"/>
  <c r="B5" i="7"/>
  <c r="B3" i="11"/>
  <c r="B2" i="11"/>
  <c r="B20" i="8"/>
  <c r="B40" i="8" s="1"/>
  <c r="B34" i="12"/>
  <c r="B15" i="12"/>
  <c r="H22" i="11"/>
  <c r="H24" i="11" s="1"/>
  <c r="F21" i="11"/>
  <c r="F23" i="11" s="1"/>
  <c r="H20" i="11"/>
  <c r="G20" i="11"/>
  <c r="G22" i="11" s="1"/>
  <c r="G24" i="11" s="1"/>
  <c r="F20" i="11"/>
  <c r="F22" i="11" s="1"/>
  <c r="F24" i="11" s="1"/>
  <c r="E20" i="11"/>
  <c r="E22" i="11" s="1"/>
  <c r="E24" i="11" s="1"/>
  <c r="D20" i="11"/>
  <c r="D22" i="11" s="1"/>
  <c r="D24" i="11" s="1"/>
  <c r="H19" i="11"/>
  <c r="H21" i="11" s="1"/>
  <c r="H23" i="11" s="1"/>
  <c r="G19" i="11"/>
  <c r="G21" i="11" s="1"/>
  <c r="G23" i="11" s="1"/>
  <c r="F19" i="11"/>
  <c r="E19" i="11"/>
  <c r="E21" i="11" s="1"/>
  <c r="E23" i="11" s="1"/>
  <c r="D19" i="11"/>
  <c r="D21" i="11" s="1"/>
  <c r="D23" i="11" s="1"/>
  <c r="B2" i="9" l="1"/>
  <c r="B8" i="9" l="1"/>
  <c r="B7" i="9"/>
  <c r="B6" i="9"/>
  <c r="B5" i="9"/>
  <c r="B4" i="9"/>
  <c r="B8" i="8"/>
  <c r="B7" i="8"/>
  <c r="B6" i="8"/>
  <c r="B5" i="8"/>
  <c r="B4" i="8"/>
  <c r="B3" i="8"/>
  <c r="B8" i="7"/>
  <c r="B6" i="7" l="1"/>
  <c r="B7" i="7"/>
  <c r="B3" i="7"/>
  <c r="B9" i="8"/>
  <c r="B11" i="9" l="1"/>
</calcChain>
</file>

<file path=xl/sharedStrings.xml><?xml version="1.0" encoding="utf-8"?>
<sst xmlns="http://schemas.openxmlformats.org/spreadsheetml/2006/main" count="320" uniqueCount="215">
  <si>
    <t>SOLICITUD DE ANTECEDENTES -ABOGADO EXTERNO-</t>
  </si>
  <si>
    <t>Radicado(23 digitos)</t>
  </si>
  <si>
    <t>Juzgado</t>
  </si>
  <si>
    <t>Demandado</t>
  </si>
  <si>
    <t xml:space="preserve">Demandante </t>
  </si>
  <si>
    <t>Tipo de vinculacion compañía</t>
  </si>
  <si>
    <t xml:space="preserve">Situcion Laboral </t>
  </si>
  <si>
    <t xml:space="preserve">Ocupado-trabajador cuenta ajena </t>
  </si>
  <si>
    <t xml:space="preserve">Motociclista </t>
  </si>
  <si>
    <t>AMPARO A AFECTAR</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</si>
  <si>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</si>
  <si>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</si>
  <si>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</si>
  <si>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</si>
  <si>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</si>
  <si>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</si>
  <si>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</si>
  <si>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</si>
  <si>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</si>
  <si>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</si>
  <si>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</si>
  <si>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</si>
  <si>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</si>
  <si>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</si>
  <si>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</si>
  <si>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</si>
  <si>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</si>
  <si>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</si>
  <si>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</si>
  <si>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</si>
  <si>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</si>
  <si>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</si>
  <si>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</si>
  <si>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</si>
  <si>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</si>
  <si>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</si>
  <si>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</si>
  <si>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</si>
  <si>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</si>
  <si>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</si>
  <si>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</si>
  <si>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</si>
  <si>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</si>
  <si>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</si>
  <si>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</si>
  <si>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</si>
  <si>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</si>
  <si>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</si>
  <si>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</si>
  <si>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</si>
  <si>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</si>
  <si>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</si>
  <si>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</si>
  <si>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</si>
  <si>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</si>
  <si>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</si>
  <si>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</si>
  <si>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</si>
  <si>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</si>
  <si>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</si>
  <si>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</si>
  <si>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</si>
  <si>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</si>
  <si>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</si>
  <si>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</si>
  <si>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</si>
  <si>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</si>
  <si>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</si>
  <si>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</si>
  <si>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</si>
  <si>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</si>
  <si>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</si>
  <si>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</si>
  <si>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</si>
  <si>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</si>
  <si>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</si>
  <si>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</si>
  <si>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</si>
  <si>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</si>
  <si>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</si>
  <si>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</si>
  <si>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</si>
  <si>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</si>
  <si>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</si>
  <si>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</si>
  <si>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</si>
  <si>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</si>
  <si>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</si>
  <si>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</si>
  <si>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</si>
  <si>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</si>
  <si>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</si>
  <si>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</si>
  <si>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</si>
  <si>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</si>
  <si>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</si>
  <si>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</si>
  <si>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</si>
  <si>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</si>
  <si>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</si>
  <si>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</si>
  <si>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</si>
  <si>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</si>
  <si>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</si>
  <si>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</si>
  <si>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</si>
  <si>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</si>
  <si>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</si>
  <si>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</si>
  <si>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</si>
  <si>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</si>
  <si>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</si>
  <si>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</si>
  <si>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</si>
  <si>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OTROS</t>
  </si>
  <si>
    <t>DEDUCIBLE</t>
  </si>
  <si>
    <t>Reserva CIA</t>
  </si>
  <si>
    <t xml:space="preserve">SI </t>
  </si>
  <si>
    <t>ALLIANZ</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</si>
  <si>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</si>
  <si>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</si>
  <si>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</si>
  <si>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</si>
  <si>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</si>
  <si>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</si>
  <si>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</si>
  <si>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JUZGADO</t>
  </si>
  <si>
    <t xml:space="preserve">RCE LESIONES </t>
  </si>
  <si>
    <t>RCC LESIONES</t>
  </si>
  <si>
    <t>CONCURRENCIA</t>
  </si>
  <si>
    <r>
      <t xml:space="preserve">INDIQUE LA PLACA- </t>
    </r>
    <r>
      <rPr>
        <sz val="11"/>
        <color rgb="FFFF0000"/>
        <rFont val="Calibri"/>
        <family val="2"/>
        <scheme val="minor"/>
      </rPr>
      <t>SUSTITUYA</t>
    </r>
  </si>
  <si>
    <t xml:space="preserve">CONCEPTO DE CONCILIACIÓN 330 </t>
  </si>
  <si>
    <t xml:space="preserve">SUMA SOLICITADA </t>
  </si>
  <si>
    <t>CAMBIO CONTINGENCIA PJ</t>
  </si>
  <si>
    <t xml:space="preserve">CONTINGENCIA ACTUAL </t>
  </si>
  <si>
    <t xml:space="preserve">CAMBIO DE CONTINGENCIA </t>
  </si>
  <si>
    <t xml:space="preserve">COMENTARIOS CAMBIO DE CONTINGENCIA </t>
  </si>
  <si>
    <t xml:space="preserve">ACTUALIZACION DE CONTINGENCIA  </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</si>
  <si>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</si>
  <si>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</si>
  <si>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</si>
  <si>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</si>
  <si>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</si>
  <si>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</si>
  <si>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</si>
  <si>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</si>
  <si>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</si>
  <si>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</si>
  <si>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</si>
  <si>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</si>
  <si>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</si>
  <si>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</si>
  <si>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</si>
  <si>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</si>
  <si>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</si>
  <si>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</si>
  <si>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</si>
  <si>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</si>
  <si>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</si>
  <si>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t>RADICADO(23 DIGITOS)</t>
  </si>
  <si>
    <t>ASEGURADO</t>
  </si>
  <si>
    <t>NIT ASEGURADO</t>
  </si>
  <si>
    <t>PLACA VEHÍCULO ASEGURADO (SI APLICA)</t>
  </si>
  <si>
    <t>NO. PÓLIZA VINCULADA</t>
  </si>
  <si>
    <t>FECHA DE ASIGNACIÓN</t>
  </si>
  <si>
    <t>FECHA DE NOTIFICACIÓN</t>
  </si>
  <si>
    <t>FECHA DE CONTESTACION 
*RECOMENDACIÓN: FECHA MÁXIMA PARA CONTESTAR LA DEMANDA ACORDE A LO ESTIÚLADO EN LA NORMA.</t>
  </si>
  <si>
    <t>PRIORIDAD DEL FONDO</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</si>
  <si>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</si>
  <si>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</si>
  <si>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</si>
  <si>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</si>
  <si>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</si>
  <si>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</si>
  <si>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</si>
  <si>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</si>
  <si>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</si>
  <si>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</si>
  <si>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</si>
  <si>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</si>
  <si>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</si>
  <si>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</si>
  <si>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</si>
  <si>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</si>
  <si>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</si>
  <si>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</si>
  <si>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</si>
  <si>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</si>
  <si>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</si>
  <si>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</si>
  <si>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</si>
  <si>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</si>
  <si>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COMENTARIOS ABOGADO EXTERNO</t>
  </si>
  <si>
    <t>AUTORIZACIÓN COMPAÑÍA SUMA</t>
  </si>
  <si>
    <t xml:space="preserve">AUTORIZACIÓN COMPAÑÍA COMENTARIOS </t>
  </si>
  <si>
    <t>85001-31-03-003-2024-00007-00</t>
  </si>
  <si>
    <t>JUZGADO TERCERO CIVIL CIRCUITO DE YOPAL</t>
  </si>
  <si>
    <t>MARIA CAROLINA PEÑUELA VARGAS, AUTOTANQUES DE COLOMBIA SAS Y CLIMACO DIAZ RUEDA</t>
  </si>
  <si>
    <t>1 LESIONADO</t>
  </si>
  <si>
    <t>OSCAR ARLEY BAEZ CASTILLO</t>
  </si>
  <si>
    <t>17 AÑOS</t>
  </si>
  <si>
    <t>MARIA CAROLINA PEÑUELA VARGAS</t>
  </si>
  <si>
    <t>SSY654</t>
  </si>
  <si>
    <t>oscarbaez2134@gmail.com</t>
  </si>
  <si>
    <t>SALARIO MÍNIMO LEGAL MENSUAL VIGENTE</t>
  </si>
  <si>
    <t>SIN INFORMACIÓN</t>
  </si>
  <si>
    <t>SOLTERO</t>
  </si>
  <si>
    <t>NO APLICA- MEDIDA CAUTELAR SSY 654</t>
  </si>
  <si>
    <t>EL 17 DE ABRIL DE 2021 OCURRE ACCIDENTE DE TRÁNSITO ENTRE LA MOTOCICLETA DE PLACA KIT-13F CONDUCIDA POR, QUIEN PARA ESE DÍA CONTABA CON 17 AÑOS, EL JOVEN OSCAR ARLEY BAEZ CASTILLO, LA CUAL COLISIONA CONTRA EL VEHÍCULO TIPO TRACTO CAMIÓN DE PLACA SSY-654 CONDUCIDO POR EL SEÑOR CLIMACO DIAZ RUEDA, AFILIADO A AUTOTANQUES Y DE PROPIEDAD DE CAROLINA PEÑUELA VARGAS. ESTE CHOQUE ACONTECE EN EL KILOMETRO 101+300 VÍA YOPAL-AGUAZUL. EN EL IPAT SE ATRIBUYEN DOS HIPOTESIS: LA 139 PARA EL MOTOCICLISTA (IMPERICIA EN EL MANEJO) Y LA 105 PARA EL CONDUCTOR DEL TRACTOCAMIÓN (ADELANTAR EN ZONA PROHIBIDA). COMO RESULTADO SE ENCUENTRA LESIONADO EL JOVEN OSCAR BAEZ, CON 60 DÍAS DE INCAPACIDAD DEFINITIVA CON SECUELAS MÉDICO LEGALES DE: i) DEFORMIDAD FÍSICA QUE AFECTA EL CUERPO EN ABDOMEN DE CARÁCTER PERMANENTE, ii) PERTURBACIÓN FUNCIONAL DEL ÓRGANO DE EXCRECIÓN URINARIA DE CARÁCTER PERMANENTE Y iii) PERTURBACIÓN FUNCIONAL DEL ÓRGANO-SISTEMA INMUNOHEMATOPOYÉTICO DE CARÁCTER PERMANENTE EMITIDA POR EL INSTITUTO DE MEDICINA LEGAL Y CIENCIAS FORENSES EL 5 OCTUBRE 2021. OSCAR BAEZ CUENTA CON UNA PCL DEL 40,64% DICTAMINADA POR TECNOVASK SAS EL 27 DICIEMBRE 2022.</t>
  </si>
  <si>
    <t>902/408 SPENCER STREET. MELBOURNE, AUSTRALIA</t>
  </si>
  <si>
    <r>
      <rPr>
        <sz val="11"/>
        <rFont val="Calibri"/>
        <family val="2"/>
        <scheme val="minor"/>
      </rPr>
      <t>OSCAR ARLEY BAEZ CASTILLO(LESIONADO), ANA MARIA CASTILLO BOHORQUEZ (MADRE) Y NELSON BUENO VARGAS (PADRASTRO) actuando en nombre propio y representación de su menor hija G.V.B.C. (HERMANA)</t>
    </r>
    <r>
      <rPr>
        <sz val="11"/>
        <color rgb="FFFF0000"/>
        <rFont val="Calibri"/>
        <family val="2"/>
        <scheme val="minor"/>
      </rPr>
      <t xml:space="preserve"> </t>
    </r>
  </si>
  <si>
    <t>101113601- APL 214697</t>
  </si>
  <si>
    <t>22745065/79</t>
  </si>
  <si>
    <t>05/09/2020 hasta las 24:00 horas del04/09/2021</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</si>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</sst>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 #,##0;[Red]\-&quot;$&quot;\ #,##0"/>
    <numFmt numFmtId="42" formatCode="_-&quot;$&quot;\ * #,##0_-;\-&quot;$&quot;\ * #,##0_-;_-&quot;$&quot;\ * &quot;-&quot;_-;_-@_-"/>
    <numFmt numFmtId="44" formatCode="_-&quot;$&quot;\ * #,##0.00_-;\-&quot;$&quot;\ * #,##0.00_-;_-&quot;$&quot;\ * &quot;-&quot;??_-;_-@_-"/>
    <numFmt numFmtId="164" formatCode="&quot;$&quot;\ #,##0"/>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sz val="20"/>
      <color theme="0"/>
      <name val="Calibri"/>
      <family val="2"/>
      <scheme val="minor"/>
    </font>
    <font>
      <sz val="10"/>
      <name val="Calibri"/>
      <family val="2"/>
      <scheme val="minor"/>
    </font>
    <font>
      <b/>
      <sz val="10"/>
      <color theme="0"/>
      <name val="Century Gothic"/>
      <family val="2"/>
    </font>
    <font>
      <sz val="10"/>
      <color theme="1"/>
      <name val="Century Gothic"/>
      <family val="2"/>
    </font>
    <font>
      <b/>
      <sz val="10"/>
      <color theme="1"/>
      <name val="Century Gothic"/>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cellStyleXfs>
  <cellXfs count="132">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2" fillId="0" borderId="2" xfId="0" applyFont="1" applyBorder="1" applyAlignment="1">
      <alignment horizontal="justify" vertical="top"/>
    </xf>
    <xf numFmtId="0" fontId="0" fillId="0" borderId="0" xfId="0" applyProtection="1">
      <protection locked="0"/>
    </xf>
    <xf numFmtId="9" fontId="0" fillId="0" borderId="0" xfId="2" applyFont="1" applyProtection="1">
      <protection locked="0"/>
    </xf>
    <xf numFmtId="9" fontId="0" fillId="0" borderId="0" xfId="0" applyNumberFormat="1" applyProtection="1">
      <protection locked="0"/>
    </xf>
    <xf numFmtId="42" fontId="0" fillId="0" borderId="0" xfId="0" applyNumberFormat="1" applyProtection="1">
      <protection locked="0"/>
    </xf>
    <xf numFmtId="9" fontId="0" fillId="0" borderId="0" xfId="1" applyNumberFormat="1" applyFont="1" applyProtection="1">
      <protection locked="0"/>
    </xf>
    <xf numFmtId="0" fontId="2" fillId="4" borderId="4" xfId="0" applyFont="1" applyFill="1" applyBorder="1" applyAlignment="1" applyProtection="1">
      <alignment horizontal="justify" vertical="top" wrapText="1"/>
      <protection locked="0"/>
    </xf>
    <xf numFmtId="0" fontId="5" fillId="2" borderId="8" xfId="0" applyFont="1" applyFill="1" applyBorder="1" applyAlignment="1" applyProtection="1">
      <alignment horizontal="justify" vertical="top"/>
      <protection locked="0"/>
    </xf>
    <xf numFmtId="0" fontId="11" fillId="8" borderId="9" xfId="0" applyFont="1" applyFill="1" applyBorder="1" applyAlignment="1" applyProtection="1">
      <alignment horizontal="center" vertical="center" wrapText="1"/>
      <protection locked="0"/>
    </xf>
    <xf numFmtId="0" fontId="11" fillId="8" borderId="10" xfId="0" applyFont="1" applyFill="1" applyBorder="1" applyAlignment="1" applyProtection="1">
      <alignment horizontal="center" vertical="center" wrapText="1"/>
      <protection locked="0"/>
    </xf>
    <xf numFmtId="0" fontId="12" fillId="0" borderId="1" xfId="0" applyFont="1" applyBorder="1" applyAlignment="1" applyProtection="1">
      <alignment horizontal="left" vertical="center" wrapText="1"/>
      <protection locked="0"/>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horizontal="left" vertical="center"/>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14" fontId="0" fillId="7" borderId="1" xfId="0" applyNumberFormat="1" applyFill="1" applyBorder="1" applyAlignment="1">
      <alignment horizontal="justify" vertical="top" wrapText="1"/>
    </xf>
    <xf numFmtId="0" fontId="0" fillId="0" borderId="1" xfId="0" applyBorder="1" applyAlignment="1">
      <alignment horizontal="justify" vertical="top" wrapText="1"/>
    </xf>
    <xf numFmtId="0" fontId="7" fillId="0" borderId="1" xfId="3"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9" fillId="2" borderId="6" xfId="0" applyFont="1" applyFill="1" applyBorder="1" applyAlignment="1">
      <alignment horizontal="center" vertical="top"/>
    </xf>
    <xf numFmtId="0" fontId="6" fillId="0" borderId="2" xfId="0" applyFont="1" applyBorder="1" applyAlignment="1">
      <alignment horizontal="justify" vertical="top"/>
    </xf>
    <xf numFmtId="0" fontId="6" fillId="0" borderId="3" xfId="0" applyFont="1"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8" fillId="0" borderId="2" xfId="0" applyFont="1" applyBorder="1" applyAlignment="1">
      <alignment horizontal="justify" vertical="top"/>
    </xf>
    <xf numFmtId="0" fontId="8" fillId="0" borderId="3" xfId="0" applyFont="1" applyBorder="1" applyAlignment="1">
      <alignment horizontal="justify" vertical="top"/>
    </xf>
    <xf numFmtId="0" fontId="2" fillId="7" borderId="1" xfId="0" applyFont="1" applyFill="1" applyBorder="1" applyAlignment="1">
      <alignment horizontal="justify" vertical="top" wrapText="1"/>
    </xf>
    <xf numFmtId="0" fontId="9" fillId="2" borderId="4" xfId="0" applyFont="1" applyFill="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9" fillId="2" borderId="15" xfId="0" applyFont="1" applyFill="1" applyBorder="1" applyAlignment="1" applyProtection="1">
      <alignment horizontal="center" vertical="top"/>
      <protection locked="0"/>
    </xf>
    <xf numFmtId="0" fontId="10"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xf>
    <xf numFmtId="42" fontId="0" fillId="5" borderId="3" xfId="1" applyFont="1" applyFill="1" applyBorder="1" applyAlignment="1" applyProtection="1">
      <alignment horizontal="justify" vertical="top"/>
    </xf>
    <xf numFmtId="0" fontId="9" fillId="2" borderId="4" xfId="0" applyFont="1" applyFill="1" applyBorder="1" applyAlignment="1" applyProtection="1">
      <alignment horizontal="center"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0" fillId="5" borderId="1" xfId="0" applyFill="1" applyBorder="1" applyAlignment="1">
      <alignment horizontal="justify" vertical="top"/>
    </xf>
    <xf numFmtId="44" fontId="0" fillId="5" borderId="1" xfId="4" applyFont="1" applyFill="1" applyBorder="1" applyAlignment="1">
      <alignment horizontal="center"/>
    </xf>
    <xf numFmtId="164" fontId="0" fillId="0" borderId="1" xfId="0" applyNumberFormat="1" applyBorder="1" applyAlignment="1">
      <alignment horizontal="justify" vertical="top"/>
    </xf>
    <xf numFmtId="0" fontId="2" fillId="0" borderId="4" xfId="0" applyFont="1" applyBorder="1" applyAlignment="1">
      <alignment horizontal="center" vertical="top"/>
    </xf>
    <xf numFmtId="0" fontId="2" fillId="0" borderId="6" xfId="0" applyFont="1" applyBorder="1" applyAlignment="1">
      <alignment horizontal="center" vertical="top"/>
    </xf>
    <xf numFmtId="0" fontId="3" fillId="2" borderId="4" xfId="0" applyFont="1" applyFill="1" applyBorder="1" applyAlignment="1">
      <alignment horizontal="center" vertical="top"/>
    </xf>
    <xf numFmtId="42" fontId="0" fillId="5" borderId="4" xfId="1" applyFont="1" applyFill="1" applyBorder="1" applyAlignment="1" applyProtection="1">
      <alignment horizontal="center" vertical="top"/>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cellXfs>
  <cellStyles count="5">
    <cellStyle name="Hipervínculo" xfId="3" builtinId="8"/>
    <cellStyle name="Moneda" xfId="4"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oscarbaez2134@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80" zoomScaleNormal="80" workbookViewId="0">
      <selection activeCell="B7" sqref="B7:C7"/>
    </sheetView>
  </sheetViews>
  <sheetFormatPr baseColWidth="10" defaultColWidth="0" defaultRowHeight="15" x14ac:dyDescent="0.25"/>
  <cols>
    <col min="1" max="1" width="69.140625" style="8" customWidth="1"/>
    <col min="2" max="2" width="55.140625" style="8" customWidth="1"/>
    <col min="3" max="3" width="108.85546875" style="8" customWidth="1"/>
    <col min="4" max="16384" width="11.42578125" style="2" hidden="1"/>
  </cols>
  <sheetData>
    <row r="1" spans="1:3" ht="26.25" x14ac:dyDescent="0.25">
      <c r="A1" s="63" t="s">
        <v>0</v>
      </c>
      <c r="B1" s="63"/>
      <c r="C1" s="63"/>
    </row>
    <row r="2" spans="1:3" x14ac:dyDescent="0.25">
      <c r="A2" s="5" t="s">
        <v>159</v>
      </c>
      <c r="B2" s="68" t="s">
        <v>195</v>
      </c>
      <c r="C2" s="69"/>
    </row>
    <row r="3" spans="1:3" x14ac:dyDescent="0.25">
      <c r="A3" s="5" t="s">
        <v>126</v>
      </c>
      <c r="B3" s="70" t="s">
        <v>196</v>
      </c>
      <c r="C3" s="71"/>
    </row>
    <row r="4" spans="1:3" x14ac:dyDescent="0.25">
      <c r="A4" s="5" t="s">
        <v>138</v>
      </c>
      <c r="B4" s="70" t="s">
        <v>197</v>
      </c>
      <c r="C4" s="71"/>
    </row>
    <row r="5" spans="1:3" ht="31.5" customHeight="1" x14ac:dyDescent="0.25">
      <c r="A5" s="5" t="s">
        <v>139</v>
      </c>
      <c r="B5" s="72" t="s">
        <v>210</v>
      </c>
      <c r="C5" s="73"/>
    </row>
    <row r="6" spans="1:3" x14ac:dyDescent="0.25">
      <c r="A6" s="5" t="s">
        <v>140</v>
      </c>
      <c r="B6" s="59" t="s">
        <v>103</v>
      </c>
      <c r="C6" s="59"/>
    </row>
    <row r="7" spans="1:3" x14ac:dyDescent="0.25">
      <c r="A7" s="25" t="s">
        <v>141</v>
      </c>
      <c r="B7" s="64" t="s">
        <v>107</v>
      </c>
      <c r="C7" s="65"/>
    </row>
    <row r="8" spans="1:3" ht="23.1" customHeight="1" x14ac:dyDescent="0.25">
      <c r="A8" s="26" t="s">
        <v>142</v>
      </c>
      <c r="B8" s="59" t="s">
        <v>199</v>
      </c>
      <c r="C8" s="59"/>
    </row>
    <row r="9" spans="1:3" x14ac:dyDescent="0.25">
      <c r="A9" s="26" t="s">
        <v>143</v>
      </c>
      <c r="B9" s="59">
        <v>1096186245</v>
      </c>
      <c r="C9" s="59"/>
    </row>
    <row r="10" spans="1:3" x14ac:dyDescent="0.25">
      <c r="A10" s="26" t="s">
        <v>144</v>
      </c>
      <c r="B10" s="57" t="s">
        <v>209</v>
      </c>
      <c r="C10" s="57"/>
    </row>
    <row r="11" spans="1:3" ht="30" customHeight="1" x14ac:dyDescent="0.25">
      <c r="A11" s="27" t="s">
        <v>145</v>
      </c>
      <c r="B11" s="57">
        <v>3153014222</v>
      </c>
      <c r="C11" s="57"/>
    </row>
    <row r="12" spans="1:3" ht="30" customHeight="1" x14ac:dyDescent="0.25">
      <c r="A12" s="5" t="s">
        <v>146</v>
      </c>
      <c r="B12" s="58" t="s">
        <v>203</v>
      </c>
      <c r="C12" s="57"/>
    </row>
    <row r="13" spans="1:3" x14ac:dyDescent="0.25">
      <c r="A13" s="5" t="s">
        <v>147</v>
      </c>
      <c r="B13" s="59" t="s">
        <v>206</v>
      </c>
      <c r="C13" s="59"/>
    </row>
    <row r="14" spans="1:3" x14ac:dyDescent="0.25">
      <c r="A14" s="5" t="s">
        <v>148</v>
      </c>
      <c r="B14" s="60">
        <v>38068</v>
      </c>
      <c r="C14" s="59"/>
    </row>
    <row r="15" spans="1:3" x14ac:dyDescent="0.25">
      <c r="A15" s="5" t="s">
        <v>149</v>
      </c>
      <c r="B15" s="59" t="s">
        <v>200</v>
      </c>
      <c r="C15" s="59"/>
    </row>
    <row r="16" spans="1:3" x14ac:dyDescent="0.25">
      <c r="A16" s="5" t="s">
        <v>150</v>
      </c>
      <c r="B16" s="59" t="s">
        <v>124</v>
      </c>
      <c r="C16" s="59"/>
    </row>
    <row r="17" spans="1:3" ht="15" customHeight="1" x14ac:dyDescent="0.25">
      <c r="A17" s="5" t="s">
        <v>151</v>
      </c>
      <c r="B17" s="57" t="s">
        <v>85</v>
      </c>
      <c r="C17" s="57"/>
    </row>
    <row r="18" spans="1:3" x14ac:dyDescent="0.25">
      <c r="A18" s="5" t="s">
        <v>152</v>
      </c>
      <c r="B18" s="57" t="s">
        <v>205</v>
      </c>
      <c r="C18" s="57"/>
    </row>
    <row r="19" spans="1:3" ht="18.75" customHeight="1" x14ac:dyDescent="0.25">
      <c r="A19" s="5" t="s">
        <v>153</v>
      </c>
      <c r="B19" s="66" t="s">
        <v>204</v>
      </c>
      <c r="C19" s="67"/>
    </row>
    <row r="20" spans="1:3" x14ac:dyDescent="0.25">
      <c r="A20" s="5" t="s">
        <v>154</v>
      </c>
      <c r="B20" s="59" t="s">
        <v>198</v>
      </c>
      <c r="C20" s="59"/>
    </row>
    <row r="21" spans="1:3" ht="17.25" customHeight="1" x14ac:dyDescent="0.25">
      <c r="A21" s="5" t="s">
        <v>155</v>
      </c>
      <c r="B21" s="57" t="s">
        <v>8</v>
      </c>
      <c r="C21" s="57"/>
    </row>
    <row r="22" spans="1:3" x14ac:dyDescent="0.25">
      <c r="A22" s="26" t="s">
        <v>156</v>
      </c>
      <c r="B22" s="56">
        <v>44303</v>
      </c>
      <c r="C22" s="53"/>
    </row>
    <row r="23" spans="1:3" x14ac:dyDescent="0.25">
      <c r="A23" s="26" t="s">
        <v>157</v>
      </c>
      <c r="B23" s="55" t="s">
        <v>207</v>
      </c>
      <c r="C23" s="53"/>
    </row>
    <row r="24" spans="1:3" x14ac:dyDescent="0.25">
      <c r="A24" s="26" t="s">
        <v>158</v>
      </c>
      <c r="B24" s="55" t="s">
        <v>207</v>
      </c>
      <c r="C24" s="53"/>
    </row>
    <row r="25" spans="1:3" x14ac:dyDescent="0.25">
      <c r="A25" s="74" t="s">
        <v>120</v>
      </c>
      <c r="B25" s="53" t="s">
        <v>208</v>
      </c>
      <c r="C25" s="54"/>
    </row>
    <row r="26" spans="1:3" x14ac:dyDescent="0.25">
      <c r="A26" s="74"/>
      <c r="B26" s="54"/>
      <c r="C26" s="54"/>
    </row>
    <row r="27" spans="1:3" ht="100.5" customHeight="1" x14ac:dyDescent="0.25">
      <c r="A27" s="74"/>
      <c r="B27" s="54"/>
      <c r="C27" s="54"/>
    </row>
    <row r="28" spans="1:3" x14ac:dyDescent="0.25">
      <c r="A28" s="26" t="s">
        <v>160</v>
      </c>
      <c r="B28" s="54" t="s">
        <v>201</v>
      </c>
      <c r="C28" s="54"/>
    </row>
    <row r="29" spans="1:3" x14ac:dyDescent="0.25">
      <c r="A29" s="26" t="s">
        <v>161</v>
      </c>
      <c r="B29" s="54">
        <v>1098631874</v>
      </c>
      <c r="C29" s="54"/>
    </row>
    <row r="30" spans="1:3" x14ac:dyDescent="0.25">
      <c r="A30" s="26" t="s">
        <v>162</v>
      </c>
      <c r="B30" s="54" t="s">
        <v>202</v>
      </c>
      <c r="C30" s="54"/>
    </row>
    <row r="31" spans="1:3" x14ac:dyDescent="0.25">
      <c r="A31" s="26" t="s">
        <v>163</v>
      </c>
      <c r="B31" s="54">
        <v>22745065</v>
      </c>
      <c r="C31" s="54"/>
    </row>
    <row r="32" spans="1:3" x14ac:dyDescent="0.25">
      <c r="A32" s="26" t="s">
        <v>164</v>
      </c>
      <c r="B32" s="61">
        <v>45488</v>
      </c>
      <c r="C32" s="62"/>
    </row>
    <row r="33" spans="1:3" x14ac:dyDescent="0.25">
      <c r="A33" s="5" t="s">
        <v>165</v>
      </c>
      <c r="B33" s="60">
        <v>45685</v>
      </c>
      <c r="C33" s="60"/>
    </row>
    <row r="34" spans="1:3" ht="45" x14ac:dyDescent="0.25">
      <c r="A34" s="5" t="s">
        <v>166</v>
      </c>
      <c r="B34" s="60">
        <v>45715</v>
      </c>
      <c r="C34" s="59"/>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hyperlinks>
    <hyperlink ref="B12" r:id="rId1" xr:uid="{6E28654F-C256-4EF2-A07C-1476F0E011B3}"/>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abSelected="1" zoomScaleNormal="100" workbookViewId="0">
      <selection activeCell="B2" sqref="B2:C2"/>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26.25" x14ac:dyDescent="0.25">
      <c r="A1" s="75" t="s">
        <v>10</v>
      </c>
      <c r="B1" s="75"/>
      <c r="C1" s="75"/>
    </row>
    <row r="2" spans="1:3" ht="15.75" customHeight="1" x14ac:dyDescent="0.25">
      <c r="A2" s="20" t="s">
        <v>11</v>
      </c>
      <c r="B2" s="76" t="s">
        <v>211</v>
      </c>
      <c r="C2" s="77"/>
    </row>
    <row r="3" spans="1:3" s="2" customFormat="1" x14ac:dyDescent="0.25">
      <c r="A3" s="5" t="s">
        <v>1</v>
      </c>
      <c r="B3" s="59" t="str">
        <f>'AUTOS  NOTA 322'!B2:C2</f>
        <v>85001-31-03-003-2024-00007-00</v>
      </c>
      <c r="C3" s="59"/>
    </row>
    <row r="4" spans="1:3" s="2" customFormat="1" x14ac:dyDescent="0.25">
      <c r="A4" s="5" t="s">
        <v>2</v>
      </c>
      <c r="B4" s="59" t="str">
        <f>'AUTOS  NOTA 322'!B3:C3</f>
        <v>JUZGADO TERCERO CIVIL CIRCUITO DE YOPAL</v>
      </c>
      <c r="C4" s="59"/>
    </row>
    <row r="5" spans="1:3" s="2" customFormat="1" x14ac:dyDescent="0.25">
      <c r="A5" s="5" t="s">
        <v>3</v>
      </c>
      <c r="B5" s="59" t="str">
        <f>'AUTOS  NOTA 322'!B4:C4</f>
        <v>MARIA CAROLINA PEÑUELA VARGAS, AUTOTANQUES DE COLOMBIA SAS Y CLIMACO DIAZ RUEDA</v>
      </c>
      <c r="C5" s="59"/>
    </row>
    <row r="6" spans="1:3" s="2" customFormat="1" x14ac:dyDescent="0.25">
      <c r="A6" s="5" t="s">
        <v>4</v>
      </c>
      <c r="B6" s="59" t="str">
        <f>'AUTOS  NOTA 322'!B5:C5</f>
        <v xml:space="preserve">OSCAR ARLEY BAEZ CASTILLO(LESIONADO), ANA MARIA CASTILLO BOHORQUEZ (MADRE) Y NELSON BUENO VARGAS (PADRASTRO) actuando en nombre propio y representación de su menor hija G.V.B.C. (HERMANA) </v>
      </c>
      <c r="C6" s="59"/>
    </row>
    <row r="7" spans="1:3" s="2" customFormat="1" x14ac:dyDescent="0.25">
      <c r="A7" s="5" t="s">
        <v>5</v>
      </c>
      <c r="B7" s="59" t="str">
        <f>'AUTOS  NOTA 322'!B6:C6</f>
        <v>LLAMADA EN GARANTIA</v>
      </c>
      <c r="C7" s="59"/>
    </row>
    <row r="8" spans="1:3" s="2" customFormat="1" x14ac:dyDescent="0.25">
      <c r="A8" s="29" t="s">
        <v>101</v>
      </c>
      <c r="B8" s="59" t="str">
        <f>'AUTOS  NOTA 322'!B7:C8</f>
        <v>OSCAR ARLEY BAEZ CASTILLO</v>
      </c>
      <c r="C8" s="59"/>
    </row>
    <row r="9" spans="1:3" x14ac:dyDescent="0.25">
      <c r="A9" s="20" t="s">
        <v>12</v>
      </c>
      <c r="B9" s="59" t="s">
        <v>212</v>
      </c>
      <c r="C9" s="59"/>
    </row>
    <row r="10" spans="1:3" x14ac:dyDescent="0.25">
      <c r="A10" s="20" t="s">
        <v>9</v>
      </c>
      <c r="B10" s="64" t="s">
        <v>107</v>
      </c>
      <c r="C10" s="65"/>
    </row>
    <row r="11" spans="1:3" x14ac:dyDescent="0.25">
      <c r="A11" s="20" t="s">
        <v>13</v>
      </c>
      <c r="B11" s="90">
        <v>4000000000</v>
      </c>
      <c r="C11" s="91"/>
    </row>
    <row r="12" spans="1:3" x14ac:dyDescent="0.25">
      <c r="A12" s="20" t="s">
        <v>115</v>
      </c>
      <c r="B12" s="90">
        <v>1700000</v>
      </c>
      <c r="C12" s="91"/>
    </row>
    <row r="13" spans="1:3" x14ac:dyDescent="0.25">
      <c r="A13" s="20" t="s">
        <v>14</v>
      </c>
      <c r="B13" s="70" t="s">
        <v>76</v>
      </c>
      <c r="C13" s="71"/>
    </row>
    <row r="14" spans="1:3" x14ac:dyDescent="0.25">
      <c r="A14" s="20" t="s">
        <v>15</v>
      </c>
      <c r="B14" s="57" t="s">
        <v>213</v>
      </c>
      <c r="C14" s="59"/>
    </row>
    <row r="15" spans="1:3" x14ac:dyDescent="0.25">
      <c r="A15" s="20" t="s">
        <v>16</v>
      </c>
      <c r="B15" s="59" t="s">
        <v>17</v>
      </c>
      <c r="C15" s="59"/>
    </row>
    <row r="16" spans="1:3" x14ac:dyDescent="0.25">
      <c r="A16" s="20" t="s">
        <v>18</v>
      </c>
      <c r="B16" s="59" t="s">
        <v>17</v>
      </c>
      <c r="C16" s="59"/>
    </row>
    <row r="17" spans="1:3" x14ac:dyDescent="0.25">
      <c r="A17" s="92" t="s">
        <v>19</v>
      </c>
      <c r="B17" s="59" t="s">
        <v>20</v>
      </c>
      <c r="C17" s="59"/>
    </row>
    <row r="18" spans="1:3" x14ac:dyDescent="0.25">
      <c r="A18" s="93"/>
      <c r="B18" s="10" t="s">
        <v>21</v>
      </c>
      <c r="C18" s="10" t="s">
        <v>22</v>
      </c>
    </row>
    <row r="19" spans="1:3" x14ac:dyDescent="0.25">
      <c r="A19" s="93"/>
      <c r="B19" s="6" t="s">
        <v>118</v>
      </c>
      <c r="C19" s="6"/>
    </row>
    <row r="20" spans="1:3" x14ac:dyDescent="0.25">
      <c r="A20" s="93"/>
      <c r="B20" s="6"/>
      <c r="C20" s="6"/>
    </row>
    <row r="21" spans="1:3" x14ac:dyDescent="0.25">
      <c r="A21" s="94"/>
      <c r="B21" s="6"/>
      <c r="C21" s="6"/>
    </row>
    <row r="22" spans="1:3" x14ac:dyDescent="0.25">
      <c r="A22" s="20" t="s">
        <v>23</v>
      </c>
      <c r="B22" s="59" t="s">
        <v>27</v>
      </c>
      <c r="C22" s="59"/>
    </row>
    <row r="23" spans="1:3" x14ac:dyDescent="0.25">
      <c r="A23" s="20" t="s">
        <v>24</v>
      </c>
      <c r="B23" s="95" t="s">
        <v>27</v>
      </c>
      <c r="C23" s="96"/>
    </row>
    <row r="24" spans="1:3" x14ac:dyDescent="0.25">
      <c r="A24" s="20" t="s">
        <v>25</v>
      </c>
      <c r="B24" s="59" t="s">
        <v>88</v>
      </c>
      <c r="C24" s="59"/>
    </row>
    <row r="25" spans="1:3" x14ac:dyDescent="0.25">
      <c r="A25" s="20" t="s">
        <v>26</v>
      </c>
      <c r="B25" s="59" t="s">
        <v>17</v>
      </c>
      <c r="C25" s="59"/>
    </row>
    <row r="26" spans="1:3" x14ac:dyDescent="0.25">
      <c r="A26" s="20" t="s">
        <v>28</v>
      </c>
      <c r="B26" s="59">
        <v>80000000</v>
      </c>
      <c r="C26" s="59"/>
    </row>
    <row r="27" spans="1:3" x14ac:dyDescent="0.25">
      <c r="A27" s="19" t="s">
        <v>29</v>
      </c>
      <c r="B27" s="59" t="s">
        <v>27</v>
      </c>
      <c r="C27" s="59"/>
    </row>
    <row r="28" spans="1:3" x14ac:dyDescent="0.25">
      <c r="A28" s="78" t="s">
        <v>30</v>
      </c>
      <c r="B28" s="78"/>
      <c r="C28" s="78"/>
    </row>
    <row r="29" spans="1:3" x14ac:dyDescent="0.25">
      <c r="A29" s="88" t="s">
        <v>31</v>
      </c>
      <c r="B29" s="89"/>
      <c r="C29" s="11" t="s">
        <v>214</v>
      </c>
    </row>
    <row r="30" spans="1:3" x14ac:dyDescent="0.25">
      <c r="A30" s="88" t="s">
        <v>32</v>
      </c>
      <c r="B30" s="89"/>
      <c r="C30" s="11" t="s">
        <v>214</v>
      </c>
    </row>
    <row r="31" spans="1:3" x14ac:dyDescent="0.25">
      <c r="A31" s="88" t="s">
        <v>33</v>
      </c>
      <c r="B31" s="89"/>
      <c r="C31" s="12" t="s">
        <v>214</v>
      </c>
    </row>
    <row r="32" spans="1:3" x14ac:dyDescent="0.25">
      <c r="A32" s="88" t="s">
        <v>34</v>
      </c>
      <c r="B32" s="89"/>
      <c r="C32" s="11"/>
    </row>
    <row r="33" spans="1:3" x14ac:dyDescent="0.25">
      <c r="A33" s="88" t="s">
        <v>35</v>
      </c>
      <c r="B33" s="89"/>
      <c r="C33" s="11"/>
    </row>
    <row r="34" spans="1:3" x14ac:dyDescent="0.25">
      <c r="A34" s="88" t="s">
        <v>36</v>
      </c>
      <c r="B34" s="89"/>
      <c r="C34" s="13"/>
    </row>
    <row r="35" spans="1:3" x14ac:dyDescent="0.25">
      <c r="A35" s="79" t="s">
        <v>37</v>
      </c>
      <c r="B35" s="80"/>
      <c r="C35" s="14"/>
    </row>
    <row r="36" spans="1:3" x14ac:dyDescent="0.25">
      <c r="A36" s="79" t="s">
        <v>38</v>
      </c>
      <c r="B36" s="80"/>
      <c r="C36" s="15"/>
    </row>
    <row r="37" spans="1:3" x14ac:dyDescent="0.25">
      <c r="A37" s="81" t="s">
        <v>39</v>
      </c>
      <c r="B37" s="82"/>
      <c r="C37" s="15"/>
    </row>
    <row r="38" spans="1:3" x14ac:dyDescent="0.25">
      <c r="A38" s="83"/>
      <c r="B38" s="84"/>
      <c r="C38" s="15"/>
    </row>
    <row r="39" spans="1:3" x14ac:dyDescent="0.25">
      <c r="A39" s="85"/>
      <c r="B39" s="86"/>
      <c r="C39" s="15"/>
    </row>
    <row r="40" spans="1:3" x14ac:dyDescent="0.25">
      <c r="A40" s="87" t="s">
        <v>40</v>
      </c>
      <c r="B40" s="87"/>
      <c r="C40" s="87"/>
    </row>
    <row r="41" spans="1:3" x14ac:dyDescent="0.25">
      <c r="A41" s="17" t="s">
        <v>41</v>
      </c>
      <c r="B41" s="18"/>
      <c r="C41" s="15"/>
    </row>
    <row r="42" spans="1:3" x14ac:dyDescent="0.25">
      <c r="A42" s="79" t="s">
        <v>42</v>
      </c>
      <c r="B42" s="80"/>
      <c r="C42" s="15"/>
    </row>
    <row r="43" spans="1:3" x14ac:dyDescent="0.25">
      <c r="A43" s="79" t="s">
        <v>43</v>
      </c>
      <c r="B43" s="80"/>
      <c r="C43" s="15"/>
    </row>
    <row r="44" spans="1:3" x14ac:dyDescent="0.25">
      <c r="A44" s="17" t="s">
        <v>44</v>
      </c>
      <c r="B44" s="18"/>
      <c r="C44" s="15"/>
    </row>
    <row r="45" spans="1:3" x14ac:dyDescent="0.25">
      <c r="A45" s="17" t="s">
        <v>45</v>
      </c>
      <c r="B45" s="18"/>
      <c r="C45" s="15"/>
    </row>
    <row r="46" spans="1:3" x14ac:dyDescent="0.25">
      <c r="A46" s="79" t="s">
        <v>46</v>
      </c>
      <c r="B46" s="80"/>
      <c r="C46" s="15"/>
    </row>
    <row r="47" spans="1:3" x14ac:dyDescent="0.25">
      <c r="A47" s="17" t="s">
        <v>47</v>
      </c>
      <c r="B47" s="16"/>
      <c r="C47" s="15"/>
    </row>
    <row r="48" spans="1:3" x14ac:dyDescent="0.25">
      <c r="A48" s="79" t="s">
        <v>48</v>
      </c>
      <c r="B48" s="80"/>
      <c r="C48" s="15"/>
    </row>
    <row r="49" spans="1:3" x14ac:dyDescent="0.25">
      <c r="A49" s="79" t="s">
        <v>49</v>
      </c>
      <c r="B49" s="80"/>
      <c r="C49" s="15"/>
    </row>
    <row r="50" spans="1:3" x14ac:dyDescent="0.25">
      <c r="A50" s="79" t="s">
        <v>39</v>
      </c>
      <c r="B50" s="80"/>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1809FAAC-7F97-4CBF-84C9-C1C1BA22CB9F}">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57"/>
  <sheetViews>
    <sheetView zoomScaleNormal="100" workbookViewId="0">
      <selection activeCell="C17" sqref="C17"/>
    </sheetView>
  </sheetViews>
  <sheetFormatPr baseColWidth="10" defaultColWidth="0" defaultRowHeight="15" x14ac:dyDescent="0.25"/>
  <cols>
    <col min="1" max="1" width="70" style="41" customWidth="1"/>
    <col min="2" max="2" width="35.42578125" style="41" customWidth="1"/>
    <col min="3" max="3" width="164" style="41" customWidth="1"/>
    <col min="4" max="8" width="11.42578125" style="41" hidden="1" customWidth="1"/>
    <col min="9" max="9" width="12" style="41" hidden="1" customWidth="1"/>
    <col min="10" max="16384" width="11.42578125" style="41" hidden="1"/>
  </cols>
  <sheetData>
    <row r="1" spans="1:9" ht="26.25" x14ac:dyDescent="0.25">
      <c r="A1" s="101" t="s">
        <v>50</v>
      </c>
      <c r="B1" s="101"/>
      <c r="C1" s="101"/>
    </row>
    <row r="2" spans="1:9" ht="15" customHeight="1" x14ac:dyDescent="0.25">
      <c r="A2" s="33" t="s">
        <v>11</v>
      </c>
      <c r="B2" s="102" t="str">
        <f>'AUTOS NOTA 321'!B2:C2</f>
        <v>101113601- APL 214697</v>
      </c>
      <c r="C2" s="103"/>
    </row>
    <row r="3" spans="1:9" x14ac:dyDescent="0.25">
      <c r="A3" s="34" t="s">
        <v>1</v>
      </c>
      <c r="B3" s="106" t="str">
        <f>'AUTOS  NOTA 322'!B2:C2</f>
        <v>85001-31-03-003-2024-00007-00</v>
      </c>
      <c r="C3" s="106"/>
    </row>
    <row r="4" spans="1:9" x14ac:dyDescent="0.25">
      <c r="A4" s="34" t="s">
        <v>2</v>
      </c>
      <c r="B4" s="106" t="str">
        <f>'AUTOS  NOTA 322'!B3:C3</f>
        <v>JUZGADO TERCERO CIVIL CIRCUITO DE YOPAL</v>
      </c>
      <c r="C4" s="106"/>
    </row>
    <row r="5" spans="1:9" x14ac:dyDescent="0.25">
      <c r="A5" s="34" t="s">
        <v>3</v>
      </c>
      <c r="B5" s="106" t="str">
        <f>'AUTOS  NOTA 322'!B4:C4</f>
        <v>MARIA CAROLINA PEÑUELA VARGAS, AUTOTANQUES DE COLOMBIA SAS Y CLIMACO DIAZ RUEDA</v>
      </c>
      <c r="C5" s="106"/>
    </row>
    <row r="6" spans="1:9" ht="15" customHeight="1" x14ac:dyDescent="0.25">
      <c r="A6" s="34" t="s">
        <v>4</v>
      </c>
      <c r="B6" s="106" t="str">
        <f>'AUTOS  NOTA 322'!B5:C5</f>
        <v xml:space="preserve">OSCAR ARLEY BAEZ CASTILLO(LESIONADO), ANA MARIA CASTILLO BOHORQUEZ (MADRE) Y NELSON BUENO VARGAS (PADRASTRO) actuando en nombre propio y representación de su menor hija G.V.B.C. (HERMANA) </v>
      </c>
      <c r="C6" s="106"/>
    </row>
    <row r="7" spans="1:9" x14ac:dyDescent="0.25">
      <c r="A7" s="34" t="s">
        <v>5</v>
      </c>
      <c r="B7" s="106" t="str">
        <f>'AUTOS  NOTA 322'!B6:C6</f>
        <v>LLAMADA EN GARANTIA</v>
      </c>
      <c r="C7" s="106"/>
    </row>
    <row r="8" spans="1:9" x14ac:dyDescent="0.25">
      <c r="A8" s="36" t="s">
        <v>101</v>
      </c>
      <c r="B8" s="106" t="str">
        <f>'AUTOS  NOTA 322'!B7:C8</f>
        <v>OSCAR ARLEY BAEZ CASTILLO</v>
      </c>
      <c r="C8" s="106"/>
    </row>
    <row r="9" spans="1:9" x14ac:dyDescent="0.25">
      <c r="A9" s="34" t="s">
        <v>51</v>
      </c>
      <c r="B9" s="99">
        <f>SUM(C11,C12,C14,C15,C17)</f>
        <v>0</v>
      </c>
      <c r="C9" s="100"/>
    </row>
    <row r="10" spans="1:9" x14ac:dyDescent="0.25">
      <c r="A10" s="107" t="s">
        <v>52</v>
      </c>
      <c r="B10" s="104" t="s">
        <v>53</v>
      </c>
      <c r="C10" s="105"/>
    </row>
    <row r="11" spans="1:9" x14ac:dyDescent="0.25">
      <c r="A11" s="107"/>
      <c r="B11" s="35" t="s">
        <v>54</v>
      </c>
      <c r="C11" s="30"/>
    </row>
    <row r="12" spans="1:9" x14ac:dyDescent="0.25">
      <c r="A12" s="107"/>
      <c r="B12" s="35" t="s">
        <v>55</v>
      </c>
      <c r="C12" s="30"/>
    </row>
    <row r="13" spans="1:9" x14ac:dyDescent="0.25">
      <c r="A13" s="107"/>
      <c r="B13" s="104"/>
      <c r="C13" s="105"/>
    </row>
    <row r="14" spans="1:9" x14ac:dyDescent="0.25">
      <c r="A14" s="107"/>
      <c r="B14" s="35" t="s">
        <v>98</v>
      </c>
      <c r="C14" s="38"/>
    </row>
    <row r="15" spans="1:9" x14ac:dyDescent="0.25">
      <c r="A15" s="107"/>
      <c r="B15" s="35" t="s">
        <v>99</v>
      </c>
      <c r="C15" s="38"/>
      <c r="E15" s="41" t="s">
        <v>57</v>
      </c>
      <c r="F15" s="42">
        <v>0.7</v>
      </c>
    </row>
    <row r="16" spans="1:9" x14ac:dyDescent="0.25">
      <c r="A16" s="107"/>
      <c r="B16" s="104" t="s">
        <v>58</v>
      </c>
      <c r="C16" s="105"/>
      <c r="E16" s="41" t="s">
        <v>59</v>
      </c>
      <c r="F16" s="43">
        <v>0.3</v>
      </c>
      <c r="I16" s="44"/>
    </row>
    <row r="17" spans="1:9" x14ac:dyDescent="0.25">
      <c r="A17" s="107"/>
      <c r="B17" s="35"/>
      <c r="C17" s="39"/>
      <c r="F17" s="45"/>
      <c r="I17" s="44"/>
    </row>
    <row r="18" spans="1:9" ht="23.25" customHeight="1" x14ac:dyDescent="0.25">
      <c r="A18" s="37" t="s">
        <v>60</v>
      </c>
      <c r="B18" s="102" t="s">
        <v>57</v>
      </c>
      <c r="C18" s="103"/>
    </row>
    <row r="19" spans="1:9" ht="30" x14ac:dyDescent="0.25">
      <c r="A19" s="34" t="s">
        <v>62</v>
      </c>
      <c r="B19" s="115"/>
      <c r="C19" s="116"/>
    </row>
    <row r="20" spans="1:9" ht="15" customHeight="1" x14ac:dyDescent="0.25">
      <c r="A20" s="46" t="s">
        <v>63</v>
      </c>
      <c r="B20" s="112">
        <f>((C22+C23+C25+C26+C30+C28+C32+C34+C29+C33)-C37-C38)*C36*C39</f>
        <v>0</v>
      </c>
      <c r="C20" s="112"/>
    </row>
    <row r="21" spans="1:9" x14ac:dyDescent="0.25">
      <c r="A21" s="37" t="s">
        <v>64</v>
      </c>
      <c r="B21" s="117" t="s">
        <v>53</v>
      </c>
      <c r="C21" s="118"/>
    </row>
    <row r="22" spans="1:9" x14ac:dyDescent="0.25">
      <c r="A22" s="110"/>
      <c r="B22" s="35" t="s">
        <v>54</v>
      </c>
      <c r="C22" s="30"/>
    </row>
    <row r="23" spans="1:9" x14ac:dyDescent="0.25">
      <c r="A23" s="111"/>
      <c r="B23" s="35" t="s">
        <v>55</v>
      </c>
      <c r="C23" s="30">
        <v>0</v>
      </c>
    </row>
    <row r="24" spans="1:9" x14ac:dyDescent="0.25">
      <c r="A24" s="111"/>
      <c r="B24" s="104" t="s">
        <v>56</v>
      </c>
      <c r="C24" s="105"/>
    </row>
    <row r="25" spans="1:9" x14ac:dyDescent="0.25">
      <c r="A25" s="111"/>
      <c r="B25" s="35" t="s">
        <v>98</v>
      </c>
      <c r="C25" s="30">
        <v>0</v>
      </c>
    </row>
    <row r="26" spans="1:9" ht="29.1" customHeight="1" x14ac:dyDescent="0.25">
      <c r="A26" s="111"/>
      <c r="B26" s="35" t="s">
        <v>100</v>
      </c>
      <c r="C26" s="30">
        <v>0</v>
      </c>
    </row>
    <row r="27" spans="1:9" x14ac:dyDescent="0.25">
      <c r="A27" s="111"/>
      <c r="B27" s="104" t="s">
        <v>121</v>
      </c>
      <c r="C27" s="105"/>
    </row>
    <row r="28" spans="1:9" x14ac:dyDescent="0.25">
      <c r="A28" s="111"/>
      <c r="B28" s="35" t="s">
        <v>130</v>
      </c>
      <c r="C28" s="30">
        <v>0</v>
      </c>
    </row>
    <row r="29" spans="1:9" x14ac:dyDescent="0.25">
      <c r="A29" s="111"/>
      <c r="B29" s="35" t="s">
        <v>54</v>
      </c>
      <c r="C29" s="30"/>
    </row>
    <row r="30" spans="1:9" x14ac:dyDescent="0.25">
      <c r="A30" s="111"/>
      <c r="B30" s="35" t="s">
        <v>55</v>
      </c>
      <c r="C30" s="30">
        <v>0</v>
      </c>
    </row>
    <row r="31" spans="1:9" x14ac:dyDescent="0.25">
      <c r="A31" s="111"/>
      <c r="B31" s="104" t="s">
        <v>122</v>
      </c>
      <c r="C31" s="105"/>
    </row>
    <row r="32" spans="1:9" x14ac:dyDescent="0.25">
      <c r="A32" s="111"/>
      <c r="B32" s="35"/>
      <c r="C32" s="30"/>
    </row>
    <row r="33" spans="1:3" x14ac:dyDescent="0.25">
      <c r="A33" s="111"/>
      <c r="B33" s="35" t="s">
        <v>54</v>
      </c>
      <c r="C33" s="30">
        <v>0</v>
      </c>
    </row>
    <row r="34" spans="1:3" x14ac:dyDescent="0.25">
      <c r="A34" s="111"/>
      <c r="B34" s="35" t="s">
        <v>55</v>
      </c>
      <c r="C34" s="30">
        <v>0</v>
      </c>
    </row>
    <row r="35" spans="1:3" x14ac:dyDescent="0.25">
      <c r="A35" s="111"/>
      <c r="B35" s="104" t="s">
        <v>114</v>
      </c>
      <c r="C35" s="105"/>
    </row>
    <row r="36" spans="1:3" x14ac:dyDescent="0.25">
      <c r="A36" s="111"/>
      <c r="B36" s="35" t="s">
        <v>125</v>
      </c>
      <c r="C36" s="31">
        <v>1</v>
      </c>
    </row>
    <row r="37" spans="1:3" x14ac:dyDescent="0.25">
      <c r="A37" s="111"/>
      <c r="B37" s="35" t="s">
        <v>115</v>
      </c>
      <c r="C37" s="32">
        <v>0</v>
      </c>
    </row>
    <row r="38" spans="1:3" x14ac:dyDescent="0.25">
      <c r="A38" s="111"/>
      <c r="B38" s="35" t="s">
        <v>167</v>
      </c>
      <c r="C38" s="32"/>
    </row>
    <row r="39" spans="1:3" x14ac:dyDescent="0.25">
      <c r="A39" s="111"/>
      <c r="B39" s="35" t="s">
        <v>129</v>
      </c>
      <c r="C39" s="31">
        <v>1</v>
      </c>
    </row>
    <row r="40" spans="1:3" x14ac:dyDescent="0.25">
      <c r="A40" s="47" t="s">
        <v>65</v>
      </c>
      <c r="B40" s="112">
        <f>IFERROR(B20*(VLOOKUP(B18,E15:F17,2,0)),16666)</f>
        <v>0</v>
      </c>
      <c r="C40" s="112"/>
    </row>
    <row r="41" spans="1:3" ht="93" customHeight="1" x14ac:dyDescent="0.25">
      <c r="A41" s="34" t="s">
        <v>123</v>
      </c>
      <c r="B41" s="113"/>
      <c r="C41" s="114"/>
    </row>
    <row r="42" spans="1:3" ht="211.5" customHeight="1" x14ac:dyDescent="0.25">
      <c r="A42" s="34" t="s">
        <v>66</v>
      </c>
      <c r="B42" s="108"/>
      <c r="C42" s="109"/>
    </row>
    <row r="45" spans="1:3" ht="26.25" x14ac:dyDescent="0.25">
      <c r="A45" s="97" t="s">
        <v>168</v>
      </c>
      <c r="B45" s="97"/>
      <c r="C45" s="97"/>
    </row>
    <row r="46" spans="1:3" x14ac:dyDescent="0.25">
      <c r="A46" s="98" t="s">
        <v>169</v>
      </c>
      <c r="B46" s="98"/>
      <c r="C46" s="98"/>
    </row>
    <row r="47" spans="1:3" x14ac:dyDescent="0.25">
      <c r="A47" s="48" t="s">
        <v>170</v>
      </c>
      <c r="B47" s="48" t="s">
        <v>171</v>
      </c>
      <c r="C47" s="49" t="s">
        <v>172</v>
      </c>
    </row>
    <row r="48" spans="1:3" ht="27" x14ac:dyDescent="0.25">
      <c r="A48" s="50" t="s">
        <v>173</v>
      </c>
      <c r="B48" s="51" t="s">
        <v>27</v>
      </c>
      <c r="C48" s="50" t="s">
        <v>174</v>
      </c>
    </row>
    <row r="49" spans="1:3" ht="40.5" x14ac:dyDescent="0.25">
      <c r="A49" s="50" t="s">
        <v>175</v>
      </c>
      <c r="B49" s="51" t="s">
        <v>27</v>
      </c>
      <c r="C49" s="50" t="s">
        <v>176</v>
      </c>
    </row>
    <row r="50" spans="1:3" ht="27" x14ac:dyDescent="0.25">
      <c r="A50" s="50" t="s">
        <v>177</v>
      </c>
      <c r="B50" s="51" t="s">
        <v>27</v>
      </c>
      <c r="C50" s="50" t="s">
        <v>178</v>
      </c>
    </row>
    <row r="51" spans="1:3" x14ac:dyDescent="0.25">
      <c r="A51" s="50" t="s">
        <v>179</v>
      </c>
      <c r="B51" s="51" t="s">
        <v>27</v>
      </c>
      <c r="C51" s="50" t="s">
        <v>180</v>
      </c>
    </row>
    <row r="52" spans="1:3" x14ac:dyDescent="0.25">
      <c r="A52" s="50" t="s">
        <v>181</v>
      </c>
      <c r="B52" s="51" t="s">
        <v>27</v>
      </c>
      <c r="C52" s="52"/>
    </row>
    <row r="53" spans="1:3" x14ac:dyDescent="0.25">
      <c r="A53" s="50" t="s">
        <v>182</v>
      </c>
      <c r="B53" s="51"/>
      <c r="C53" s="50" t="s">
        <v>183</v>
      </c>
    </row>
    <row r="54" spans="1:3" ht="27" x14ac:dyDescent="0.25">
      <c r="A54" s="50" t="s">
        <v>184</v>
      </c>
      <c r="B54" s="51" t="s">
        <v>27</v>
      </c>
      <c r="C54" s="50" t="s">
        <v>185</v>
      </c>
    </row>
    <row r="55" spans="1:3" x14ac:dyDescent="0.25">
      <c r="A55" s="50" t="s">
        <v>186</v>
      </c>
      <c r="B55" s="51" t="s">
        <v>27</v>
      </c>
      <c r="C55" s="52" t="s">
        <v>187</v>
      </c>
    </row>
    <row r="56" spans="1:3" ht="27" x14ac:dyDescent="0.25">
      <c r="A56" s="50" t="s">
        <v>188</v>
      </c>
      <c r="B56" s="51" t="s">
        <v>27</v>
      </c>
      <c r="C56" s="52" t="s">
        <v>189</v>
      </c>
    </row>
    <row r="57" spans="1:3" ht="27" x14ac:dyDescent="0.25">
      <c r="A57" s="50" t="s">
        <v>190</v>
      </c>
      <c r="B57" s="51" t="s">
        <v>27</v>
      </c>
      <c r="C57" s="52" t="s">
        <v>191</v>
      </c>
    </row>
  </sheetData>
  <sheetProtection algorithmName="SHA-512" hashValue="izcEYKcLkKiYmBBfMLzkPdVBffGX+AGsESYuWyozt6kZuWhl/NRW7hfZRQ8qdhVYANag/8IIJl0zLk8Lp3KTgA==" saltValue="2btH4XpP+7N1UhZtnyJ3XQ==" spinCount="100000" sheet="1" objects="1" scenarios="1"/>
  <mergeCells count="27">
    <mergeCell ref="A22:A39"/>
    <mergeCell ref="B18:C18"/>
    <mergeCell ref="B20:C20"/>
    <mergeCell ref="B41:C41"/>
    <mergeCell ref="B31:C31"/>
    <mergeCell ref="B35:C35"/>
    <mergeCell ref="B40:C40"/>
    <mergeCell ref="B27:C27"/>
    <mergeCell ref="B19:C19"/>
    <mergeCell ref="B21:C21"/>
    <mergeCell ref="B24:C24"/>
    <mergeCell ref="A45:C45"/>
    <mergeCell ref="A46:C46"/>
    <mergeCell ref="B9:C9"/>
    <mergeCell ref="A1:C1"/>
    <mergeCell ref="B2:C2"/>
    <mergeCell ref="B16:C16"/>
    <mergeCell ref="B3:C3"/>
    <mergeCell ref="B4:C4"/>
    <mergeCell ref="B5:C5"/>
    <mergeCell ref="B6:C6"/>
    <mergeCell ref="B7:C7"/>
    <mergeCell ref="B8:C8"/>
    <mergeCell ref="B10:C10"/>
    <mergeCell ref="B13:C13"/>
    <mergeCell ref="A10:A17"/>
    <mergeCell ref="B42:C42"/>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B14" sqref="B14:C14"/>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26.25" x14ac:dyDescent="0.25">
      <c r="A1" s="75" t="s">
        <v>67</v>
      </c>
      <c r="B1" s="75"/>
      <c r="C1" s="75"/>
    </row>
    <row r="2" spans="1:3" x14ac:dyDescent="0.25">
      <c r="A2" s="20" t="s">
        <v>11</v>
      </c>
      <c r="B2" s="95" t="str">
        <f>'AUTOS NOTA 324-478'!B2:C2</f>
        <v>101113601- APL 214697</v>
      </c>
      <c r="C2" s="96"/>
    </row>
    <row r="3" spans="1:3" x14ac:dyDescent="0.25">
      <c r="A3" s="5" t="s">
        <v>1</v>
      </c>
      <c r="B3" s="59" t="str">
        <f>'AUTOS  NOTA 322'!B2:C2</f>
        <v>85001-31-03-003-2024-00007-00</v>
      </c>
      <c r="C3" s="59"/>
    </row>
    <row r="4" spans="1:3" x14ac:dyDescent="0.25">
      <c r="A4" s="5" t="s">
        <v>2</v>
      </c>
      <c r="B4" s="59" t="str">
        <f>'AUTOS  NOTA 322'!B3:C3</f>
        <v>JUZGADO TERCERO CIVIL CIRCUITO DE YOPAL</v>
      </c>
      <c r="C4" s="59"/>
    </row>
    <row r="5" spans="1:3" x14ac:dyDescent="0.25">
      <c r="A5" s="5" t="s">
        <v>3</v>
      </c>
      <c r="B5" s="59" t="str">
        <f>'AUTOS  NOTA 322'!B4:C4</f>
        <v>MARIA CAROLINA PEÑUELA VARGAS, AUTOTANQUES DE COLOMBIA SAS Y CLIMACO DIAZ RUEDA</v>
      </c>
      <c r="C5" s="59"/>
    </row>
    <row r="6" spans="1:3" ht="15" customHeight="1" x14ac:dyDescent="0.25">
      <c r="A6" s="5" t="s">
        <v>4</v>
      </c>
      <c r="B6" s="59" t="str">
        <f>'AUTOS  NOTA 322'!B5:C5</f>
        <v xml:space="preserve">OSCAR ARLEY BAEZ CASTILLO(LESIONADO), ANA MARIA CASTILLO BOHORQUEZ (MADRE) Y NELSON BUENO VARGAS (PADRASTRO) actuando en nombre propio y representación de su menor hija G.V.B.C. (HERMANA) </v>
      </c>
      <c r="C6" s="59"/>
    </row>
    <row r="7" spans="1:3" ht="15" customHeight="1" x14ac:dyDescent="0.25">
      <c r="A7" s="5" t="s">
        <v>5</v>
      </c>
      <c r="B7" s="59" t="str">
        <f>'AUTOS  NOTA 322'!B6:C6</f>
        <v>LLAMADA EN GARANTIA</v>
      </c>
      <c r="C7" s="59"/>
    </row>
    <row r="8" spans="1:3" ht="15" customHeight="1" x14ac:dyDescent="0.25">
      <c r="A8" s="29" t="s">
        <v>101</v>
      </c>
      <c r="B8" s="59" t="str">
        <f>'AUTOS  NOTA 322'!B7:C8</f>
        <v>OSCAR ARLEY BAEZ CASTILLO</v>
      </c>
      <c r="C8" s="59"/>
    </row>
    <row r="9" spans="1:3" ht="18.95" customHeight="1" x14ac:dyDescent="0.25">
      <c r="A9" s="5" t="s">
        <v>102</v>
      </c>
      <c r="B9" s="59" t="s">
        <v>57</v>
      </c>
      <c r="C9" s="59"/>
    </row>
    <row r="10" spans="1:3" x14ac:dyDescent="0.25">
      <c r="A10" s="7" t="s">
        <v>64</v>
      </c>
      <c r="B10" s="121">
        <f>'AUTOS NOTA 324-478'!B20:C20</f>
        <v>0</v>
      </c>
      <c r="C10" s="121"/>
    </row>
    <row r="11" spans="1:3" x14ac:dyDescent="0.25">
      <c r="A11" s="7" t="s">
        <v>116</v>
      </c>
      <c r="B11" s="122">
        <f>'AUTOS NOTA 324-478'!B40:C40</f>
        <v>0</v>
      </c>
      <c r="C11" s="59"/>
    </row>
    <row r="12" spans="1:3" ht="30" x14ac:dyDescent="0.25">
      <c r="A12" s="7" t="s">
        <v>68</v>
      </c>
      <c r="B12" s="119"/>
      <c r="C12" s="120"/>
    </row>
    <row r="13" spans="1:3" ht="45" x14ac:dyDescent="0.25">
      <c r="A13" s="5" t="s">
        <v>69</v>
      </c>
      <c r="B13" s="59"/>
      <c r="C13" s="59"/>
    </row>
    <row r="14" spans="1:3" ht="45" x14ac:dyDescent="0.25">
      <c r="A14" s="5" t="s">
        <v>70</v>
      </c>
      <c r="B14" s="59"/>
      <c r="C14" s="59"/>
    </row>
    <row r="15" spans="1:3" x14ac:dyDescent="0.25">
      <c r="A15" s="5" t="s">
        <v>71</v>
      </c>
      <c r="B15" s="6"/>
      <c r="C15" s="6"/>
    </row>
    <row r="16" spans="1:3" x14ac:dyDescent="0.25">
      <c r="A16" s="7" t="s">
        <v>72</v>
      </c>
      <c r="B16" s="59"/>
      <c r="C16" s="59"/>
    </row>
    <row r="17" spans="1:3" x14ac:dyDescent="0.25">
      <c r="A17" s="6" t="s">
        <v>73</v>
      </c>
      <c r="B17" s="120"/>
      <c r="C17" s="120"/>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336EC-13FC-49F2-BBA5-C442A8E5E15C}">
  <sheetPr>
    <tabColor theme="3" tint="0.39997558519241921"/>
  </sheetPr>
  <dimension ref="A1:H24"/>
  <sheetViews>
    <sheetView workbookViewId="0">
      <selection activeCell="B11" sqref="B11:C11"/>
    </sheetView>
  </sheetViews>
  <sheetFormatPr baseColWidth="10" defaultColWidth="0" defaultRowHeight="15" x14ac:dyDescent="0.25"/>
  <cols>
    <col min="1" max="1" width="54.42578125" customWidth="1"/>
    <col min="2" max="2" width="23.42578125" customWidth="1"/>
    <col min="3" max="3" width="98.85546875" customWidth="1"/>
    <col min="4" max="8" width="0" hidden="1" customWidth="1"/>
    <col min="9" max="16384" width="11.42578125" hidden="1"/>
  </cols>
  <sheetData>
    <row r="1" spans="1:3" ht="26.25" x14ac:dyDescent="0.25">
      <c r="A1" s="75" t="s">
        <v>131</v>
      </c>
      <c r="B1" s="75"/>
      <c r="C1" s="75"/>
    </row>
    <row r="2" spans="1:3" x14ac:dyDescent="0.25">
      <c r="A2" s="40" t="s">
        <v>11</v>
      </c>
      <c r="B2" s="95" t="str">
        <f>'AUTOS NOTA 321'!B2:C2</f>
        <v>101113601- APL 214697</v>
      </c>
      <c r="C2" s="96"/>
    </row>
    <row r="3" spans="1:3" x14ac:dyDescent="0.25">
      <c r="A3" s="5" t="s">
        <v>1</v>
      </c>
      <c r="B3" s="59" t="str">
        <f>'AUTOS  NOTA 322'!B2:C2</f>
        <v>85001-31-03-003-2024-00007-00</v>
      </c>
      <c r="C3" s="59"/>
    </row>
    <row r="4" spans="1:3" x14ac:dyDescent="0.25">
      <c r="A4" s="5" t="s">
        <v>2</v>
      </c>
      <c r="B4" s="59" t="str">
        <f>'AUTOS  NOTA 322'!B3:C3</f>
        <v>JUZGADO TERCERO CIVIL CIRCUITO DE YOPAL</v>
      </c>
      <c r="C4" s="59"/>
    </row>
    <row r="5" spans="1:3" x14ac:dyDescent="0.25">
      <c r="A5" s="5" t="s">
        <v>3</v>
      </c>
      <c r="B5" s="59" t="str">
        <f>'AUTOS  NOTA 322'!B4:C4</f>
        <v>MARIA CAROLINA PEÑUELA VARGAS, AUTOTANQUES DE COLOMBIA SAS Y CLIMACO DIAZ RUEDA</v>
      </c>
      <c r="C5" s="59"/>
    </row>
    <row r="6" spans="1:3" x14ac:dyDescent="0.25">
      <c r="A6" s="5" t="s">
        <v>4</v>
      </c>
      <c r="B6" s="59" t="str">
        <f>'AUTOS  NOTA 322'!B5:C5</f>
        <v xml:space="preserve">OSCAR ARLEY BAEZ CASTILLO(LESIONADO), ANA MARIA CASTILLO BOHORQUEZ (MADRE) Y NELSON BUENO VARGAS (PADRASTRO) actuando en nombre propio y representación de su menor hija G.V.B.C. (HERMANA) </v>
      </c>
      <c r="C6" s="59"/>
    </row>
    <row r="7" spans="1:3" x14ac:dyDescent="0.25">
      <c r="A7" s="5" t="s">
        <v>5</v>
      </c>
      <c r="B7" s="59" t="str">
        <f>'AUTOS  NOTA 322'!B6:C6</f>
        <v>LLAMADA EN GARANTIA</v>
      </c>
      <c r="C7" s="59"/>
    </row>
    <row r="8" spans="1:3" x14ac:dyDescent="0.25">
      <c r="A8" s="5" t="s">
        <v>102</v>
      </c>
      <c r="B8" s="59" t="str">
        <f>'AUTOS NOTA 324-478'!B18:C18</f>
        <v>PROBABLE</v>
      </c>
      <c r="C8" s="59"/>
    </row>
    <row r="9" spans="1:3" x14ac:dyDescent="0.25">
      <c r="A9" s="7" t="s">
        <v>64</v>
      </c>
      <c r="B9" s="121">
        <f>'AUTOS NOTA 324-478'!B20:C20</f>
        <v>0</v>
      </c>
      <c r="C9" s="121"/>
    </row>
    <row r="10" spans="1:3" x14ac:dyDescent="0.25">
      <c r="A10" s="5" t="s">
        <v>132</v>
      </c>
      <c r="B10" s="124">
        <v>0</v>
      </c>
      <c r="C10" s="124"/>
    </row>
    <row r="11" spans="1:3" ht="30" customHeight="1" x14ac:dyDescent="0.25">
      <c r="A11" s="5" t="s">
        <v>192</v>
      </c>
      <c r="B11" s="59"/>
      <c r="C11" s="59"/>
    </row>
    <row r="12" spans="1:3" x14ac:dyDescent="0.25">
      <c r="A12" s="5" t="s">
        <v>193</v>
      </c>
      <c r="B12" s="123"/>
      <c r="C12" s="123"/>
    </row>
    <row r="13" spans="1:3" x14ac:dyDescent="0.25">
      <c r="A13" s="5" t="s">
        <v>194</v>
      </c>
      <c r="B13" s="59"/>
      <c r="C13" s="59"/>
    </row>
    <row r="19" spans="4:8" x14ac:dyDescent="0.25">
      <c r="D19" t="str">
        <f t="shared" ref="D19:H22" si="0">UPPER(D17)</f>
        <v/>
      </c>
      <c r="E19" t="str">
        <f t="shared" si="0"/>
        <v/>
      </c>
      <c r="F19" t="str">
        <f t="shared" si="0"/>
        <v/>
      </c>
      <c r="G19" t="str">
        <f t="shared" si="0"/>
        <v/>
      </c>
      <c r="H19" t="str">
        <f t="shared" si="0"/>
        <v/>
      </c>
    </row>
    <row r="20" spans="4:8" x14ac:dyDescent="0.25">
      <c r="D20" t="str">
        <f t="shared" si="0"/>
        <v/>
      </c>
      <c r="E20" t="str">
        <f t="shared" si="0"/>
        <v/>
      </c>
      <c r="F20" t="str">
        <f t="shared" si="0"/>
        <v/>
      </c>
      <c r="G20" t="str">
        <f t="shared" si="0"/>
        <v/>
      </c>
      <c r="H20" t="str">
        <f t="shared" si="0"/>
        <v/>
      </c>
    </row>
    <row r="21" spans="4:8" x14ac:dyDescent="0.25">
      <c r="D21" t="str">
        <f t="shared" si="0"/>
        <v/>
      </c>
      <c r="E21" t="str">
        <f t="shared" si="0"/>
        <v/>
      </c>
      <c r="F21" t="str">
        <f t="shared" si="0"/>
        <v/>
      </c>
      <c r="G21" t="str">
        <f t="shared" si="0"/>
        <v/>
      </c>
      <c r="H21" t="str">
        <f t="shared" si="0"/>
        <v/>
      </c>
    </row>
    <row r="22" spans="4:8" x14ac:dyDescent="0.25">
      <c r="D22" t="str">
        <f>UPPER(D20)</f>
        <v/>
      </c>
      <c r="E22" t="str">
        <f t="shared" si="0"/>
        <v/>
      </c>
      <c r="F22" t="str">
        <f t="shared" si="0"/>
        <v/>
      </c>
      <c r="G22" t="str">
        <f t="shared" si="0"/>
        <v/>
      </c>
      <c r="H22" t="str">
        <f t="shared" si="0"/>
        <v/>
      </c>
    </row>
    <row r="23" spans="4:8" x14ac:dyDescent="0.25">
      <c r="D23" t="str">
        <f t="shared" ref="D23:H24" si="1">UPPER(D21)</f>
        <v/>
      </c>
      <c r="E23" t="str">
        <f t="shared" si="1"/>
        <v/>
      </c>
      <c r="F23" t="str">
        <f t="shared" si="1"/>
        <v/>
      </c>
      <c r="G23" t="str">
        <f t="shared" si="1"/>
        <v/>
      </c>
      <c r="H23" t="str">
        <f t="shared" si="1"/>
        <v/>
      </c>
    </row>
    <row r="24" spans="4:8" x14ac:dyDescent="0.25">
      <c r="D24" t="str">
        <f t="shared" si="1"/>
        <v/>
      </c>
      <c r="E24" t="str">
        <f t="shared" si="1"/>
        <v/>
      </c>
      <c r="F24" t="str">
        <f t="shared" si="1"/>
        <v/>
      </c>
      <c r="G24" t="str">
        <f t="shared" si="1"/>
        <v/>
      </c>
      <c r="H24" t="str">
        <f t="shared" si="1"/>
        <v/>
      </c>
    </row>
  </sheetData>
  <mergeCells count="13">
    <mergeCell ref="B6:C6"/>
    <mergeCell ref="A1:C1"/>
    <mergeCell ref="B2:C2"/>
    <mergeCell ref="B3:C3"/>
    <mergeCell ref="B4:C4"/>
    <mergeCell ref="B5:C5"/>
    <mergeCell ref="B12:C12"/>
    <mergeCell ref="B13:C13"/>
    <mergeCell ref="B7:C7"/>
    <mergeCell ref="B8:C8"/>
    <mergeCell ref="B9:C9"/>
    <mergeCell ref="B10:C10"/>
    <mergeCell ref="B11:C1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550F9-266D-464E-BB6F-D0584068D6D8}">
  <sheetPr>
    <tabColor theme="3" tint="0.39997558519241921"/>
  </sheetPr>
  <dimension ref="A1:F34"/>
  <sheetViews>
    <sheetView topLeftCell="A16" zoomScaleNormal="100" workbookViewId="0">
      <selection activeCell="B39" sqref="B39"/>
    </sheetView>
  </sheetViews>
  <sheetFormatPr baseColWidth="10" defaultColWidth="0" defaultRowHeight="15" x14ac:dyDescent="0.25"/>
  <cols>
    <col min="1" max="1" width="72.85546875" customWidth="1"/>
    <col min="2" max="2" width="39.85546875" customWidth="1"/>
    <col min="3" max="3" width="96.28515625" customWidth="1"/>
    <col min="4" max="16384" width="11.42578125" hidden="1"/>
  </cols>
  <sheetData>
    <row r="1" spans="1:6" ht="26.25" x14ac:dyDescent="0.25">
      <c r="A1" s="75" t="s">
        <v>133</v>
      </c>
      <c r="B1" s="75"/>
      <c r="C1" s="75"/>
    </row>
    <row r="2" spans="1:6" x14ac:dyDescent="0.25">
      <c r="A2" s="20" t="s">
        <v>11</v>
      </c>
      <c r="B2" s="95" t="str">
        <f>'AUTOS NOTA 321'!B2:C2</f>
        <v>101113601- APL 214697</v>
      </c>
      <c r="C2" s="96"/>
    </row>
    <row r="3" spans="1:6" x14ac:dyDescent="0.25">
      <c r="A3" s="5" t="s">
        <v>1</v>
      </c>
      <c r="B3" s="59" t="str">
        <f>'AUTOS  NOTA 322'!B2:C2</f>
        <v>85001-31-03-003-2024-00007-00</v>
      </c>
      <c r="C3" s="59"/>
    </row>
    <row r="4" spans="1:6" x14ac:dyDescent="0.25">
      <c r="A4" s="5" t="s">
        <v>2</v>
      </c>
      <c r="B4" s="59" t="str">
        <f>'AUTOS  NOTA 322'!B3:C3</f>
        <v>JUZGADO TERCERO CIVIL CIRCUITO DE YOPAL</v>
      </c>
      <c r="C4" s="59"/>
    </row>
    <row r="5" spans="1:6" ht="15" customHeight="1" x14ac:dyDescent="0.25">
      <c r="A5" s="5" t="s">
        <v>3</v>
      </c>
      <c r="B5" s="59" t="str">
        <f>'AUTOS  NOTA 322'!B4:C4</f>
        <v>MARIA CAROLINA PEÑUELA VARGAS, AUTOTANQUES DE COLOMBIA SAS Y CLIMACO DIAZ RUEDA</v>
      </c>
      <c r="C5" s="59"/>
    </row>
    <row r="6" spans="1:6" ht="15" customHeight="1" x14ac:dyDescent="0.25">
      <c r="A6" s="5" t="s">
        <v>4</v>
      </c>
      <c r="B6" s="59" t="str">
        <f>'AUTOS  NOTA 322'!B5:C5</f>
        <v xml:space="preserve">OSCAR ARLEY BAEZ CASTILLO(LESIONADO), ANA MARIA CASTILLO BOHORQUEZ (MADRE) Y NELSON BUENO VARGAS (PADRASTRO) actuando en nombre propio y representación de su menor hija G.V.B.C. (HERMANA) </v>
      </c>
      <c r="C6" s="59"/>
    </row>
    <row r="7" spans="1:6" x14ac:dyDescent="0.25">
      <c r="A7" s="5" t="s">
        <v>5</v>
      </c>
      <c r="B7" s="59" t="str">
        <f>'AUTOS  NOTA 322'!B6:C6</f>
        <v>LLAMADA EN GARANTIA</v>
      </c>
      <c r="C7" s="59"/>
    </row>
    <row r="8" spans="1:6" x14ac:dyDescent="0.25">
      <c r="A8" s="5" t="s">
        <v>134</v>
      </c>
      <c r="B8" s="125">
        <f>'AUTOS NOTA 324-478'!B20:C20</f>
        <v>0</v>
      </c>
      <c r="C8" s="125"/>
    </row>
    <row r="9" spans="1:6" x14ac:dyDescent="0.25">
      <c r="A9" s="5" t="s">
        <v>135</v>
      </c>
      <c r="B9" s="59"/>
      <c r="C9" s="59"/>
    </row>
    <row r="10" spans="1:6" ht="111" customHeight="1" x14ac:dyDescent="0.25">
      <c r="A10" s="5" t="s">
        <v>136</v>
      </c>
      <c r="B10" s="59"/>
      <c r="C10" s="59"/>
    </row>
    <row r="11" spans="1:6" ht="21" customHeight="1" x14ac:dyDescent="0.25">
      <c r="A11" s="126"/>
      <c r="B11" s="126"/>
      <c r="C11" s="126"/>
      <c r="E11" t="s">
        <v>57</v>
      </c>
      <c r="F11" s="22">
        <v>0.7</v>
      </c>
    </row>
    <row r="12" spans="1:6" hidden="1" x14ac:dyDescent="0.25">
      <c r="A12" s="127"/>
      <c r="B12" s="127"/>
      <c r="C12" s="127"/>
      <c r="E12" t="s">
        <v>59</v>
      </c>
      <c r="F12" s="23">
        <v>0.3</v>
      </c>
    </row>
    <row r="13" spans="1:6" ht="18.75" x14ac:dyDescent="0.25">
      <c r="A13" s="128" t="s">
        <v>137</v>
      </c>
      <c r="B13" s="128"/>
      <c r="C13" s="128"/>
    </row>
    <row r="14" spans="1:6" x14ac:dyDescent="0.25">
      <c r="A14" s="37" t="s">
        <v>60</v>
      </c>
      <c r="B14" s="102" t="s">
        <v>61</v>
      </c>
      <c r="C14" s="103"/>
    </row>
    <row r="15" spans="1:6" ht="45" x14ac:dyDescent="0.25">
      <c r="A15" s="21" t="s">
        <v>63</v>
      </c>
      <c r="B15" s="129">
        <f>((C17+C18+C20+C21+C25+C23+C27+C29+C24+C28)-C32)*C31*C33</f>
        <v>1000000000</v>
      </c>
      <c r="C15" s="129"/>
    </row>
    <row r="16" spans="1:6" x14ac:dyDescent="0.25">
      <c r="A16" s="7" t="s">
        <v>64</v>
      </c>
      <c r="B16" s="130" t="s">
        <v>53</v>
      </c>
      <c r="C16" s="131"/>
    </row>
    <row r="17" spans="1:3" x14ac:dyDescent="0.25">
      <c r="A17" s="110"/>
      <c r="B17" s="35" t="s">
        <v>54</v>
      </c>
      <c r="C17" s="30">
        <v>1000000000</v>
      </c>
    </row>
    <row r="18" spans="1:3" x14ac:dyDescent="0.25">
      <c r="A18" s="111"/>
      <c r="B18" s="35" t="s">
        <v>55</v>
      </c>
      <c r="C18" s="30">
        <v>0</v>
      </c>
    </row>
    <row r="19" spans="1:3" x14ac:dyDescent="0.25">
      <c r="A19" s="111"/>
      <c r="B19" s="104" t="s">
        <v>56</v>
      </c>
      <c r="C19" s="105"/>
    </row>
    <row r="20" spans="1:3" x14ac:dyDescent="0.25">
      <c r="A20" s="111"/>
      <c r="B20" s="35" t="s">
        <v>98</v>
      </c>
      <c r="C20" s="30">
        <v>0</v>
      </c>
    </row>
    <row r="21" spans="1:3" ht="30" x14ac:dyDescent="0.25">
      <c r="A21" s="111"/>
      <c r="B21" s="35" t="s">
        <v>100</v>
      </c>
      <c r="C21" s="30">
        <v>0</v>
      </c>
    </row>
    <row r="22" spans="1:3" x14ac:dyDescent="0.25">
      <c r="A22" s="111"/>
      <c r="B22" s="104" t="s">
        <v>121</v>
      </c>
      <c r="C22" s="105"/>
    </row>
    <row r="23" spans="1:3" x14ac:dyDescent="0.25">
      <c r="A23" s="111"/>
      <c r="B23" s="35" t="s">
        <v>130</v>
      </c>
      <c r="C23" s="30">
        <v>0</v>
      </c>
    </row>
    <row r="24" spans="1:3" x14ac:dyDescent="0.25">
      <c r="A24" s="111"/>
      <c r="B24" s="35" t="s">
        <v>54</v>
      </c>
      <c r="C24" s="30">
        <v>0</v>
      </c>
    </row>
    <row r="25" spans="1:3" x14ac:dyDescent="0.25">
      <c r="A25" s="111"/>
      <c r="B25" s="35" t="s">
        <v>55</v>
      </c>
      <c r="C25" s="30">
        <v>0</v>
      </c>
    </row>
    <row r="26" spans="1:3" x14ac:dyDescent="0.25">
      <c r="A26" s="111"/>
      <c r="B26" s="104" t="s">
        <v>122</v>
      </c>
      <c r="C26" s="105"/>
    </row>
    <row r="27" spans="1:3" x14ac:dyDescent="0.25">
      <c r="A27" s="111"/>
      <c r="B27" s="35"/>
      <c r="C27" s="30"/>
    </row>
    <row r="28" spans="1:3" x14ac:dyDescent="0.25">
      <c r="A28" s="111"/>
      <c r="B28" s="35" t="s">
        <v>54</v>
      </c>
      <c r="C28" s="30">
        <v>0</v>
      </c>
    </row>
    <row r="29" spans="1:3" x14ac:dyDescent="0.25">
      <c r="A29" s="111"/>
      <c r="B29" s="35" t="s">
        <v>55</v>
      </c>
      <c r="C29" s="30">
        <v>0</v>
      </c>
    </row>
    <row r="30" spans="1:3" x14ac:dyDescent="0.25">
      <c r="A30" s="111"/>
      <c r="B30" s="104" t="s">
        <v>114</v>
      </c>
      <c r="C30" s="105"/>
    </row>
    <row r="31" spans="1:3" x14ac:dyDescent="0.25">
      <c r="A31" s="111"/>
      <c r="B31" s="35" t="s">
        <v>125</v>
      </c>
      <c r="C31" s="31">
        <v>1</v>
      </c>
    </row>
    <row r="32" spans="1:3" x14ac:dyDescent="0.25">
      <c r="A32" s="111"/>
      <c r="B32" s="35" t="s">
        <v>115</v>
      </c>
      <c r="C32" s="32">
        <v>0</v>
      </c>
    </row>
    <row r="33" spans="1:3" x14ac:dyDescent="0.25">
      <c r="A33" s="111"/>
      <c r="B33" s="35" t="s">
        <v>129</v>
      </c>
      <c r="C33" s="31">
        <v>1</v>
      </c>
    </row>
    <row r="34" spans="1:3" x14ac:dyDescent="0.25">
      <c r="A34" s="24" t="s">
        <v>65</v>
      </c>
      <c r="B34" s="112">
        <f>IFERROR(B15*(VLOOKUP(B14,E11:F13,2,0)),16666)</f>
        <v>16666</v>
      </c>
      <c r="C34" s="112"/>
    </row>
  </sheetData>
  <mergeCells count="21">
    <mergeCell ref="B6:C6"/>
    <mergeCell ref="A1:C1"/>
    <mergeCell ref="B2:C2"/>
    <mergeCell ref="B3:C3"/>
    <mergeCell ref="B4:C4"/>
    <mergeCell ref="B5:C5"/>
    <mergeCell ref="A17:A33"/>
    <mergeCell ref="B30:C30"/>
    <mergeCell ref="B34:C34"/>
    <mergeCell ref="B14:C14"/>
    <mergeCell ref="B7:C7"/>
    <mergeCell ref="B8:C8"/>
    <mergeCell ref="B9:C9"/>
    <mergeCell ref="B10:C10"/>
    <mergeCell ref="A11:C12"/>
    <mergeCell ref="A13:C13"/>
    <mergeCell ref="B15:C15"/>
    <mergeCell ref="B22:C22"/>
    <mergeCell ref="B19:C19"/>
    <mergeCell ref="B16:C16"/>
    <mergeCell ref="B26:C26"/>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CEFB444A-EC38-4648-8B2D-12130F930E0D}">
          <x14:formula1>
            <xm:f>Hoja2!$L$9:$L$13</xm:f>
          </x14:formula1>
          <xm:sqref>B27</xm:sqref>
        </x14:dataValidation>
        <x14:dataValidation type="list" allowBlank="1" showInputMessage="1" showErrorMessage="1" xr:uid="{4EB0E707-0728-49EB-B78F-45203B392D79}">
          <x14:formula1>
            <xm:f>Hoja2!$F$1:$F$3</xm:f>
          </x14:formula1>
          <xm:sqref>B14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workbookViewId="0">
      <selection activeCell="F1" sqref="F1:G3"/>
    </sheetView>
  </sheetViews>
  <sheetFormatPr baseColWidth="10" defaultColWidth="11.42578125" defaultRowHeight="15" x14ac:dyDescent="0.25"/>
  <cols>
    <col min="4" max="4" width="20.140625" bestFit="1" customWidth="1"/>
    <col min="5" max="5" width="42.85546875" bestFit="1" customWidth="1"/>
    <col min="12" max="12" width="30.5703125" customWidth="1"/>
    <col min="13" max="13" width="16" customWidth="1"/>
  </cols>
  <sheetData>
    <row r="1" spans="1:15" x14ac:dyDescent="0.25">
      <c r="A1" s="9" t="s">
        <v>14</v>
      </c>
      <c r="B1" t="s">
        <v>17</v>
      </c>
      <c r="C1" s="9" t="s">
        <v>19</v>
      </c>
      <c r="D1" s="9" t="s">
        <v>74</v>
      </c>
      <c r="E1" s="3" t="s">
        <v>25</v>
      </c>
      <c r="F1" s="2" t="s">
        <v>57</v>
      </c>
      <c r="G1" s="4">
        <v>0</v>
      </c>
      <c r="H1" t="s">
        <v>6</v>
      </c>
      <c r="I1" t="s">
        <v>75</v>
      </c>
      <c r="K1" t="s">
        <v>103</v>
      </c>
      <c r="L1" s="28" t="s">
        <v>127</v>
      </c>
      <c r="M1" t="s">
        <v>76</v>
      </c>
      <c r="N1" t="s">
        <v>57</v>
      </c>
      <c r="O1" t="s">
        <v>117</v>
      </c>
    </row>
    <row r="2" spans="1:15" x14ac:dyDescent="0.25">
      <c r="A2" t="s">
        <v>76</v>
      </c>
      <c r="B2" t="s">
        <v>27</v>
      </c>
      <c r="C2" t="s">
        <v>77</v>
      </c>
      <c r="D2" s="2" t="s">
        <v>78</v>
      </c>
      <c r="E2" s="1" t="s">
        <v>79</v>
      </c>
      <c r="F2" s="2" t="s">
        <v>61</v>
      </c>
      <c r="G2" s="4">
        <v>0.7</v>
      </c>
      <c r="H2" t="s">
        <v>7</v>
      </c>
      <c r="I2" t="s">
        <v>80</v>
      </c>
      <c r="K2" t="s">
        <v>104</v>
      </c>
      <c r="L2" s="28" t="s">
        <v>105</v>
      </c>
      <c r="M2" t="s">
        <v>81</v>
      </c>
      <c r="N2" t="s">
        <v>59</v>
      </c>
      <c r="O2" t="s">
        <v>27</v>
      </c>
    </row>
    <row r="3" spans="1:15" x14ac:dyDescent="0.25">
      <c r="A3" t="s">
        <v>81</v>
      </c>
      <c r="C3" t="s">
        <v>82</v>
      </c>
      <c r="D3" s="2" t="s">
        <v>83</v>
      </c>
      <c r="E3" s="1" t="s">
        <v>84</v>
      </c>
      <c r="F3" s="2" t="s">
        <v>59</v>
      </c>
      <c r="G3" s="4">
        <v>0.3</v>
      </c>
      <c r="H3" t="s">
        <v>85</v>
      </c>
      <c r="I3" t="s">
        <v>86</v>
      </c>
      <c r="L3" s="28" t="s">
        <v>106</v>
      </c>
      <c r="M3" t="s">
        <v>87</v>
      </c>
      <c r="N3" t="s">
        <v>61</v>
      </c>
    </row>
    <row r="4" spans="1:15" x14ac:dyDescent="0.25">
      <c r="A4" t="s">
        <v>87</v>
      </c>
      <c r="C4" t="s">
        <v>20</v>
      </c>
      <c r="E4" s="1" t="s">
        <v>88</v>
      </c>
      <c r="H4" t="s">
        <v>89</v>
      </c>
      <c r="I4" t="s">
        <v>8</v>
      </c>
      <c r="L4" t="s">
        <v>107</v>
      </c>
    </row>
    <row r="5" spans="1:15" x14ac:dyDescent="0.25">
      <c r="A5" t="s">
        <v>90</v>
      </c>
      <c r="E5" s="1" t="s">
        <v>91</v>
      </c>
      <c r="H5" t="s">
        <v>92</v>
      </c>
      <c r="I5" t="s">
        <v>93</v>
      </c>
      <c r="L5" s="28" t="s">
        <v>108</v>
      </c>
    </row>
    <row r="6" spans="1:15" x14ac:dyDescent="0.25">
      <c r="E6" s="1" t="s">
        <v>94</v>
      </c>
      <c r="I6" t="s">
        <v>95</v>
      </c>
      <c r="L6" s="28" t="s">
        <v>128</v>
      </c>
    </row>
    <row r="7" spans="1:15" x14ac:dyDescent="0.25">
      <c r="E7" s="1" t="s">
        <v>96</v>
      </c>
      <c r="I7" t="s">
        <v>119</v>
      </c>
      <c r="L7" s="28" t="s">
        <v>109</v>
      </c>
    </row>
    <row r="8" spans="1:15" x14ac:dyDescent="0.25">
      <c r="E8" s="1" t="s">
        <v>97</v>
      </c>
      <c r="L8" s="28" t="s">
        <v>121</v>
      </c>
    </row>
    <row r="9" spans="1:15" x14ac:dyDescent="0.25">
      <c r="L9" s="28" t="s">
        <v>110</v>
      </c>
    </row>
    <row r="10" spans="1:15" x14ac:dyDescent="0.25">
      <c r="L10" s="28" t="s">
        <v>111</v>
      </c>
    </row>
    <row r="11" spans="1:15" x14ac:dyDescent="0.25">
      <c r="L11" s="28" t="s">
        <v>112</v>
      </c>
    </row>
    <row r="12" spans="1:15" x14ac:dyDescent="0.25">
      <c r="L12" s="28" t="s">
        <v>113</v>
      </c>
    </row>
    <row r="13" spans="1:15" x14ac:dyDescent="0.25">
      <c r="L13" s="28" t="s">
        <v>124</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A28064-E7EB-471E-8ADB-894660FBB5BB}">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customXml/itemProps2.xml><?xml version="1.0" encoding="utf-8"?>
<ds:datastoreItem xmlns:ds="http://schemas.openxmlformats.org/officeDocument/2006/customXml" ds:itemID="{9FF3A022-14CF-46D5-8131-E943E7D1100E}">
  <ds:schemaRefs>
    <ds:schemaRef ds:uri="http://schemas.microsoft.com/sharepoint/v3/contenttype/forms"/>
  </ds:schemaRefs>
</ds:datastoreItem>
</file>

<file path=customXml/itemProps3.xml><?xml version="1.0" encoding="utf-8"?>
<ds:datastoreItem xmlns:ds="http://schemas.openxmlformats.org/officeDocument/2006/customXml" ds:itemID="{8D4239CF-636B-4907-A4B8-9D5ACB36E6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AUTOS  NOTA 322</vt:lpstr>
      <vt:lpstr>AUTOS NOTA 321</vt:lpstr>
      <vt:lpstr>AUTOS NOTA 324-478</vt:lpstr>
      <vt:lpstr>TASACION </vt:lpstr>
      <vt:lpstr>AUTOS NOTA 325</vt:lpstr>
      <vt:lpstr>CONCEPTO DE CONCILIACIÓN 330 </vt:lpstr>
      <vt:lpstr>CAMBIO DE CONTINGENCIA 423</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Cupasachoa Herrera, Yuli Natalia (ALLIANZ COLOMBIA)</cp:lastModifiedBy>
  <cp:revision/>
  <dcterms:created xsi:type="dcterms:W3CDTF">2020-12-07T14:41:17Z</dcterms:created>
  <dcterms:modified xsi:type="dcterms:W3CDTF">2025-02-05T20:45:29Z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ies>
</file>