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C7173280-99F9-4108-AB16-7F51B24DE799}"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40" i="8" s="1"/>
  <c r="B34" i="12"/>
  <c r="B15" i="12"/>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<sst xmlns="http://schemas.openxmlformats.org/spreadsheetml/2006/main" count="329" uniqueCount="219">
  <si>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</si>
  <si>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</si>
  <si>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</si>
  <si>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</si>
  <si>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</si>
  <si>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</si>
  <si>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</si>
  <si>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</si>
  <si>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</si>
  <si>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</si>
  <si>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</si>
  <si>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</si>
  <si>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</si>
  <si>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</si>
  <si>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</si>
  <si>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</si>
  <si>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</si>
  <si>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</si>
  <si>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</si>
  <si>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</si>
  <si>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</si>
  <si>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</si>
  <si>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</si>
  <si>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</si>
  <si>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</si>
  <si>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</si>
  <si>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</si>
  <si>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</si>
  <si>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</si>
  <si>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</si>
  <si>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</si>
  <si>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</si>
  <si>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</si>
  <si>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</si>
  <si>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</si>
  <si>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</si>
  <si>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</si>
  <si>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</si>
  <si>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</si>
  <si>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</si>
  <si>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</si>
  <si>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</si>
  <si>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</si>
  <si>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</si>
  <si>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</si>
  <si>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</si>
  <si>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</si>
  <si>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</si>
  <si>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</si>
  <si>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</si>
  <si>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</si>
  <si>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</si>
  <si>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</si>
  <si>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</si>
  <si>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</si>
  <si>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</si>
  <si>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</si>
  <si>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</si>
  <si>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</si>
  <si>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</si>
  <si>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</si>
  <si>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</si>
  <si>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</si>
  <si>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</si>
  <si>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</si>
  <si>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</si>
  <si>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</si>
  <si>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</si>
  <si>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</si>
  <si>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</si>
  <si>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</si>
  <si>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</si>
  <si>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</si>
  <si>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</si>
  <si>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</si>
  <si>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</si>
  <si>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</si>
  <si>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</si>
  <si>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</si>
  <si>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</si>
  <si>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</si>
  <si>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</si>
  <si>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</si>
  <si>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</si>
  <si>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</si>
  <si>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</si>
  <si>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</si>
  <si>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</si>
  <si>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</si>
  <si>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</si>
  <si>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</si>
  <si>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</si>
  <si>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</si>
  <si>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</si>
  <si>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</si>
  <si>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</si>
  <si>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</si>
  <si>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</si>
  <si>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</si>
  <si>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</si>
  <si>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</si>
  <si>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</si>
  <si>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</si>
  <si>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</si>
  <si>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</si>
  <si>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</si>
  <si>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</si>
  <si>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</si>
  <si>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</si>
  <si>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</si>
  <si>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</si>
  <si>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</si>
  <si>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</si>
  <si>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</si>
  <si>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</si>
  <si>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</si>
  <si>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</si>
  <si>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</si>
  <si>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</si>
  <si>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</si>
  <si>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</si>
  <si>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</si>
  <si>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</si>
  <si>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</si>
  <si>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</si>
  <si>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</si>
  <si>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</si>
  <si>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</si>
  <si>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</si>
  <si>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</si>
  <si>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</si>
  <si>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</si>
  <si>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</si>
  <si>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</si>
  <si>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</si>
  <si>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</si>
  <si>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</si>
  <si>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</si>
  <si>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</si>
  <si>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</si>
  <si>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</si>
  <si>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</si>
  <si>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</si>
  <si>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</si>
  <si>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</si>
  <si>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</si>
  <si>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</si>
  <si>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</si>
  <si>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</si>
  <si>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</si>
  <si>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</si>
  <si>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</si>
  <si>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</si>
  <si>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</si>
  <si>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</si>
  <si>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</si>
  <si>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</si>
  <si>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</si>
  <si>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</si>
  <si>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</si>
  <si>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</si>
  <si>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</si>
  <si>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</si>
  <si>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</si>
  <si>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</si>
  <si>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</si>
  <si>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</si>
  <si>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</si>
  <si>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</si>
  <si>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</si>
  <si>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</si>
  <si>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</si>
  <si>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</si>
  <si>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</si>
  <si>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</si>
  <si>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</si>
  <si>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</si>
  <si>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</si>
  <si>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</si>
  <si>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</si>
  <si>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</si>
  <si>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</si>
  <si>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</si>
  <si>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</si>
  <si>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</si>
  <si>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</si>
  <si>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</si>
  <si>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</si>
  <si>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</si>
  <si>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</si>
  <si>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</si>
  <si>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</si>
  <si>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</si>
  <si>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</si>
  <si>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</si>
  <si>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</si>
  <si>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25320-31-89-001-2024-00142-00</t>
  </si>
  <si>
    <t>JUZGADO PROMISCUO DEL CIRCUITO DE GUADUAS CUNDINAMARCA</t>
  </si>
  <si>
    <t>1. INVERTRAC S.A. NIT. 800.136.310-5
2. ALLIANZ SEGUROS S.A. NIT. 860.026.182-5
3. FRONTERA ENERGY COLOMBIA CORP. NIT.830.126.302-2
4. SBS SEGUROS COLOMBIA S.A. NIT. 860.037.707-9
5. YEIMY YORGETD VASQUEZ VARONA C.C. 26.428.670</t>
  </si>
  <si>
    <t>MARCO ANTONIO NIETO ACUÑA C.C. 79.001.278</t>
  </si>
  <si>
    <t>SIN INFORMACION</t>
  </si>
  <si>
    <t>26 DE ABRIL DE 2022</t>
  </si>
  <si>
    <t>16 DE ABRIL DE 2020</t>
  </si>
  <si>
    <t>1 DE JUNIO DE 2022</t>
  </si>
  <si>
    <t>Yeimy Yorgetd Velasquez Varona</t>
  </si>
  <si>
    <t>SND-992</t>
  </si>
  <si>
    <t>022445431/68</t>
  </si>
  <si>
    <t>29 DE OCTUBRE DE 2024</t>
  </si>
  <si>
    <t>NO APLICA / SOLO DAÑOS MATERIALES</t>
  </si>
  <si>
    <t>El día 16 de abril de 2020 se presentó un accidente de tránsito en el km 36 + 900 vía Villeta - Guaduas, cuando el vehículo tipo tracto camión cisterna de placas SND-922 tuvo un volcamiento, generando un derrame de petróleo sobre el predio denominado "Villa Luisa". Ante la ocurrencia del hecho se realizó el Informe Policial de Accidente de Tránsito No. C-001092082. Para el momento de ocurrencia del hecho el vehículo de carga era de propiedad de la señora Yeimy Yorgetd Vásquez Varona, se encontraba vinculado a la empresa de transporte INVERTRAC S.A. y el crudo de petróleo pertenecía a la empresa FRONTERA ENERGY COLOMBIA CORP.
Adicionalmente, el vehículo de carga se encontraba asegurado por ALLIANZ SEGUROS S.A. Si bien se hace mención de una póliza de responsabilidad civil extracontractual para el transporte de hidrocarburos, se aclara que, al verificar los anexos de la demanda se encuentran dos pólizas expedidas por la compañía i) la Póliza de RC Hidrocarburos No. 022650430 / 0 y la ii) Póliza Auto Colectivo Pesados No. 022445431 / 68.
Como consecuencia del derrame de petróleo se realizaron múltiples actuaciones por pate de entes de control y autoridades locales como la Alcaldía Municipal de Guaduas - Cundinamarca, la Corporación Autónoma Regional de Cundinamarca - CAR, y la Inspección de Policía, incluyendo estudios en materia ambiental en la zona afectada los cuales concluyen que se ocasionaron múltiples afectaciones ambientales y de productividad, los cuales no fueron correctamente evaluados ni tratados.</t>
  </si>
  <si>
    <t>28 DE FEBRERO DE 2025</t>
  </si>
  <si>
    <t>03 DE FEBRERO DE 2025</t>
  </si>
  <si>
    <t>91081450-214415</t>
  </si>
  <si>
    <t>22445431/68</t>
  </si>
  <si>
    <t>02/01/2020 hasta las 24:00 horas del
01/01/2021.</t>
  </si>
  <si>
    <t>X</t>
  </si>
  <si>
    <t xml:space="preserve">I.	FRENTE A LA DEMANDA
1.	INEXISTENCIA DE RESPONSABILIDAD A CARGO DE LOS DEMANDADOS POR LA FALTA DE ACREDITACIÓN DEL NEXO CAUSAL.
2.	INEXISTENCIA DE RESPONSABILIDAD AL ESTAR ANTE UNA CAUSA EXTRAÑA COMO EXIMENTE DE RESPONSABILIDAD – CASO FORTUITO Y FUERZA MAYOR.
3.	FALTA DE LEGITIMACIÓN EN LA CAUSA POR ACTIVA DE MARCO ANTONIO NIETO ACUÑA.
4.	TASACIÓN EXORBITANTE DEL DAÑO MORAL.
5.	IMPROCEDENCIA DEL RECONOCIMIENTO DEL LUCRO CESANTE.
6.	IMPROCEDENCIA DEL RECONOCIMIENTO DEL DAÑO EMERGENTE.
7.	GENÉRICA O INNOMINADA.
II.	EXCEPCIONES FRENTE A LA PÓLIZA AUTO COLECTIVO PESADO NO. 022445431/68
1.	FALTA DE COBERTURA MATERIAL PARA EL AMPARO DE RESPONSABILIDAD CIVIL EXTRACONTRACTUAL AL ESTAR ANTE UN RIESGO EXPRESAMENTE EXCLUIDO DE COBERTURA - PÓLIZA AUTO COLECTIVO PESADO NO. 022445431/68.
2.	RIESGOS EXPRESAMENTE EXCLUIDOS EN LA PÓLIZA DE SEGURO NO. 022445431/68.
3.	CARÁCTER MERAMENTE INDEMNIZATORIO DE LOS CONTRATOS DE SEGURO
4.	EN CUALQUIER CASO, DE NINGUNA FORMA SE PODRÁ EXCEDER EL LÍMITE DEL VALOR ASEGURADO
5.	LÍMITES MÁXIMOS DE RESPONSABILIDAD DEL ASEGURADOR EN LO ATINENTE AL DEDUCIBLE PACTADO DE $1.500.000
6.	DISPONIBILIDAD DEL VALOR ASEGURADO 
7.	PRESCRIPCIÓN ORDINARIA DE LA ACCIÓN DERIVADA DEL CONTRATO DE SEGURO
III.	EXCEPCIONES FRENTE A LA PÓLIZA DE R.C. HIDROCARBUROS NO. 022650430 / 0
1.	INEXISTENCIA DE OBLIGACIÓN DE INDEMNIZAR A CARGO DE ALLIANZ SEGUROS S.A. POR INCUMPLIMIENTO DE LAS CARGAS DEL ARTÍCULO 1077 DEL CÓDIGO DE COMERCIO.
2.	RIESGOS EXPRESAMENTE EXCLUIDOS EN LA PÓLIZA DE SEGURO NO. 022650430 / 0
3.	SUJECIÓN A LAS CONDICIONES PARTICULARES Y GENERALES DEL CONTRATO DE SEGURO EN LA QUE SE IDENTIFICA LA PÓLIZA, EL CLAUSULADO Y LOS AMPAROS
4.	EN CUALQUIER CASO, DE NINGUNA FORMA SE PODRÁ EXCEDER EL LÍMITE DEL VALOR ASEGURADO.
5.	LÍMITES MÁXIMOS DE RESPONSABILIDAD DEL ASEGURADOR EN LO ATINENTE AL DEDUCIBLE PACTADO DEL 10% MÍNIMO $3.000.000
6.	DISPONIBILIDAD DEL VALOR ASEGURADO 
7.	CARÁCTER MERAMENTE INDEMNIZATORIO DE LOS CONTRATOS DE SEGURO
8.	PRESCRIPCIÓN ORDINARIA DE LA ACCIÓN DERIVADA DEL CONTRATO DE SEGURO
9.	GENÉRICA O INNOMINADA
</t>
  </si>
  <si>
    <t>La contingencia se califica como EVENTUAL, teniendo en cuenta que, si bien se configuró un evento expresamente excluido de cobertura, lo cierto es que la misma no se encuentra a partir de la primera página de la póliza. Razón por la cual podría ser declarada ineficaz. 
Lo primero que debe tomarse en consideración, es que la Póliza Auto Colectivo Pesados No. 022445431/68, cuya asegurada es la señora Yeimy Yorgetd Vásquez Varona, presta cobertura temporal, en tanto el accidente de tránsito ocurrió el 16 de abril de 2020, es decir, dentro del periodo de vigencia de la póliza, comprendida entre el 01 de enero de 2020 y el 01 de enero de 2021. Por otra parte, frente a la cobertura material debe señalarse que si bien se ampara la responsabilidad civil extracontractual de la asegurada, lo cierto es que lo hechos de este proceso dan lugar a la configuración de la exclusión contenida en el numeral segundo del acapite de exclusiones aplicables al amparo de responsabilidad civil extracontractual, en tanto los daños alegados por el extremo actor fueron generados por el derrame de crudo que se transportaba en el vehiculo asegurado. Sin embargo, la exclusión que se configura en el presente asunto no se encuentra a partir de la primera página de la póliza y como consecuencia, podría ser declarada ineficaz, como se exige en el artículo 184 del Estatuto Orgánico del Sistema Financiero y el artículo 44 de la Ley 45 de 1990. 
Por otro lado, frente a la responsabilidad de la asegurada, debe decirse que, existen elementos probatorios que acreditan la responsabilidad de ésta, como propietaria del vehiculo de placas SND-922, en los hechos acaecidos el 16 de abril de 2020. Lo anterior, con base en el Informe Policial de Accidente de Tránsito, en el que se codificó como única causa del accidente, la hipótesis número 157  “falta de precaución al tomar curva”, sin que dicha conducta pueda ser atribuible a un tercero, pues, no hubo otro actor vial implicado en el accidente. En ese sentido, resulta claro que la ocurrencia del hecho solo es atribuible al conductor del vehículo asegurado o incluso como se señaló en el informe elaborado por INIF a las condiciones mecánicas del vehículo. Sin perjuicio de lo anterior, no se puede perder de vista que  obra en el expediente procesal un recuento documental que acredita que los daños que se reclaman son consecuencia del derrame de petróleo que era transportado por el vehiculo de propiedad de la asegurada, el cual se extendió a tres predios, entre estos el predio denominado “villa luisa” de propiedad del Demandante. Circunstancia que, como se enunció esta excluida de cobertura. Razón por la cual la contingencia se califica como eventual, teniendo en cuenta que dependerá del criterio del juez determinar la eficacia de la referida exclusión. 
Lo anterior, sin perjuicio del carácter contingente del proceso.</t>
  </si>
  <si>
    <t xml:space="preserve">Como liquidación objetiva de las pretensiones se estima un monto de $82.721.032, discriminado así:
1.	Daño Emergente:  Se tendrá en cuenta la suma de $69.986.032. Esto atendiendo al informe de visita inspectiva de campo aportado con la demanda y que fue elaborado por el ingeniero forestal Marlom Rubiano Rodríguez, quien evaluó las condiciones del predio y las especies arboreas que sufrieron afectaciones por el hecho. En tal sentido y atendiendo a las calidades de quien realizá el informe, éste podria dar cuenta de la existencia de las especies arboreas y las condiciones en que se encontraban para el momento del hecho. Por lo anterior se mantendrá la suma pretendida bajo este rubro, sin tener en cuenta lo pretendido  por concepto de honorarios y servicios de conciliación, pues, solamente obra un anexo documental que contiene una factura de venta emitida por la Cámara de Comercio del Huila y la cual no esta dirigida al señor Marco Antonio Nieto. Con lo anterior no existe prueba de los rubros que presuntamente debió asumir por este concepto. 
2.	Lucro Cesante: No se incluirá este concepto dentro de la objetivación de las pretensiones. Lo anterior, comoquiera que la aprte demandante sustenta este concepto en un informe de visita técnica que enlista una proyección de producción frente a multiples especies arbóreas que según su dicho fueron afectadas con el derrame de crudo. No obstante, no obran anexos documentales que acrediten la existencia de las especies arbóreas relacionadas a su como el estado en que se encontraban para el momento de ocurrencia del hecho, lo que impide no solo constatar que especies arbóreas se encontraban en el predio, sino que imposibilita a su vez constatar si cualqueira de ellas se encontraba en estado de producción. Adicionalmente, no obran elementos documentales que acrediten que efectivamente en el predio “villa luisa” se encontraba en estado productivo con anterioridad y para el momento en que ocurrió el evento. Asi pues serán desestimados.
3.	Daño Moral: Se tendrá en cuenta la suma de $14.235.000. Se pone de presente la ausencia de antecedentes jurisprudenciales aplicables al caso concreto en donde se haya cuantificado el perjuicio moral frente a daños materiales como consecuencia del derrame de crudo. Asi pues, se hace necesario indicar que, los requisitos para acreditar el perjuicio moral como lo son la prueba y la existencia del daño, asi como la demostración de la magnitud del perjuicio, lo cual tambien ha sido tratado por el Consejo de Estado en sentencia del 7 de abril de 1994 exp. 9367 (C.P. Daniel Suarez Hernández) en donde se indica que existe la posibilidad de que la pérdida de los bienes materiales cause un perjuicio moral, sin embargo, este no se debe presumir y debe acreditarse en el proceso. Es asi que, corresponderá al juez establecer un monto específico para este rubro, sin embargo, atendiendo a que obran elementos de prueba que acreditan la ocurrencia del hecho y el vertimiento de crudo en el bien inmueble del demandante, pero que en todo caso no se encuentra sustento que dé cuenta de un perjuicio moral que se ha extendido hasta la actualidad. Se estima entonces un perjuicio por una suma no mayor a $14.235.000. 
4.	Deducible: Teniendo en cuenta que el valor objetivado de las pretensiones corresponde a $84.221.032, y en aplicación al deducible pactado en la póliza para el amparo de Responsabilidad Civil Extracontractual de $1.500.000. Una vez aplicado el valor mínimo de la pérdida tenemos un valor objetivado de $82.721.032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</si>
</sst>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9" fillId="2" borderId="6" xfId="0" applyFont="1" applyFill="1" applyBorder="1" applyAlignment="1">
      <alignment horizontal="center"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6" fontId="0" fillId="0" borderId="1" xfId="1" applyNumberFormat="1" applyFont="1" applyBorder="1" applyAlignment="1" applyProtection="1">
      <alignment horizontal="center" vertical="top"/>
      <protection locked="0"/>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gha2-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gha2-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coantonionieto.123@outlook.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4" sqref="A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64" t="s">
        <v>0</v>
      </c>
      <c r="B1" s="64"/>
      <c r="C1" s="64"/>
    </row>
    <row r="2" spans="1:3" x14ac:dyDescent="0.3">
      <c r="A2" s="5" t="s">
        <v>163</v>
      </c>
      <c r="B2" s="69" t="s">
        <v>196</v>
      </c>
      <c r="C2" s="70"/>
    </row>
    <row r="3" spans="1:3" x14ac:dyDescent="0.3">
      <c r="A3" s="5" t="s">
        <v>126</v>
      </c>
      <c r="B3" s="67" t="s">
        <v>197</v>
      </c>
      <c r="C3" s="68"/>
    </row>
    <row r="4" spans="1:3" x14ac:dyDescent="0.3">
      <c r="A4" s="5" t="s">
        <v>142</v>
      </c>
      <c r="B4" s="71" t="s">
        <v>198</v>
      </c>
      <c r="C4" s="68"/>
    </row>
    <row r="5" spans="1:3" ht="31.5" customHeight="1" x14ac:dyDescent="0.3">
      <c r="A5" s="5" t="s">
        <v>143</v>
      </c>
      <c r="B5" s="67" t="s">
        <v>199</v>
      </c>
      <c r="C5" s="68"/>
    </row>
    <row r="6" spans="1:3" x14ac:dyDescent="0.3">
      <c r="A6" s="5" t="s">
        <v>144</v>
      </c>
      <c r="B6" s="59" t="s">
        <v>104</v>
      </c>
      <c r="C6" s="59"/>
    </row>
    <row r="7" spans="1:3" x14ac:dyDescent="0.3">
      <c r="A7" s="25" t="s">
        <v>145</v>
      </c>
      <c r="B7" s="67" t="s">
        <v>121</v>
      </c>
      <c r="C7" s="68"/>
    </row>
    <row r="8" spans="1:3" ht="23.1" customHeight="1" x14ac:dyDescent="0.3">
      <c r="A8" s="26" t="s">
        <v>146</v>
      </c>
      <c r="B8" s="59" t="s">
        <v>208</v>
      </c>
      <c r="C8" s="59"/>
    </row>
    <row r="9" spans="1:3" x14ac:dyDescent="0.3">
      <c r="A9" s="26" t="s">
        <v>147</v>
      </c>
      <c r="B9" s="59" t="s">
        <v>124</v>
      </c>
      <c r="C9" s="59"/>
    </row>
    <row r="10" spans="1:3" x14ac:dyDescent="0.3">
      <c r="A10" s="26" t="s">
        <v>148</v>
      </c>
      <c r="B10" s="57" t="s">
        <v>200</v>
      </c>
      <c r="C10" s="57"/>
    </row>
    <row r="11" spans="1:3" ht="30" customHeight="1" x14ac:dyDescent="0.3">
      <c r="A11" s="27" t="s">
        <v>149</v>
      </c>
      <c r="B11" s="57" t="s">
        <v>200</v>
      </c>
      <c r="C11" s="57"/>
    </row>
    <row r="12" spans="1:3" ht="30" customHeight="1" x14ac:dyDescent="0.3">
      <c r="A12" s="5" t="s">
        <v>150</v>
      </c>
      <c r="B12" s="58" t="s">
        <v>124</v>
      </c>
      <c r="C12" s="57"/>
    </row>
    <row r="13" spans="1:3" x14ac:dyDescent="0.3">
      <c r="A13" s="5" t="s">
        <v>151</v>
      </c>
      <c r="B13" s="57" t="s">
        <v>200</v>
      </c>
      <c r="C13" s="57"/>
    </row>
    <row r="14" spans="1:3" x14ac:dyDescent="0.3">
      <c r="A14" s="5" t="s">
        <v>152</v>
      </c>
      <c r="B14" s="59" t="s">
        <v>124</v>
      </c>
      <c r="C14" s="59"/>
    </row>
    <row r="15" spans="1:3" x14ac:dyDescent="0.3">
      <c r="A15" s="5" t="s">
        <v>153</v>
      </c>
      <c r="B15" s="59" t="s">
        <v>124</v>
      </c>
      <c r="C15" s="59"/>
    </row>
    <row r="16" spans="1:3" x14ac:dyDescent="0.3">
      <c r="A16" s="5" t="s">
        <v>154</v>
      </c>
      <c r="B16" s="59" t="s">
        <v>124</v>
      </c>
      <c r="C16" s="59"/>
    </row>
    <row r="17" spans="1:3" ht="15" customHeight="1" x14ac:dyDescent="0.3">
      <c r="A17" s="5" t="s">
        <v>155</v>
      </c>
      <c r="B17" s="65" t="s">
        <v>200</v>
      </c>
      <c r="C17" s="66"/>
    </row>
    <row r="18" spans="1:3" x14ac:dyDescent="0.3">
      <c r="A18" s="5" t="s">
        <v>156</v>
      </c>
      <c r="B18" s="65" t="s">
        <v>200</v>
      </c>
      <c r="C18" s="66"/>
    </row>
    <row r="19" spans="1:3" ht="18.75" customHeight="1" x14ac:dyDescent="0.3">
      <c r="A19" s="5" t="s">
        <v>157</v>
      </c>
      <c r="B19" s="65" t="s">
        <v>200</v>
      </c>
      <c r="C19" s="66"/>
    </row>
    <row r="20" spans="1:3" x14ac:dyDescent="0.3">
      <c r="A20" s="5" t="s">
        <v>158</v>
      </c>
      <c r="B20" s="59">
        <v>0</v>
      </c>
      <c r="C20" s="59"/>
    </row>
    <row r="21" spans="1:3" ht="17.25" customHeight="1" x14ac:dyDescent="0.3">
      <c r="A21" s="5" t="s">
        <v>159</v>
      </c>
      <c r="B21" s="57"/>
      <c r="C21" s="57"/>
    </row>
    <row r="22" spans="1:3" x14ac:dyDescent="0.3">
      <c r="A22" s="26" t="s">
        <v>160</v>
      </c>
      <c r="B22" s="54" t="s">
        <v>202</v>
      </c>
      <c r="C22" s="54"/>
    </row>
    <row r="23" spans="1:3" x14ac:dyDescent="0.3">
      <c r="A23" s="26" t="s">
        <v>161</v>
      </c>
      <c r="B23" s="56" t="s">
        <v>201</v>
      </c>
      <c r="C23" s="54"/>
    </row>
    <row r="24" spans="1:3" x14ac:dyDescent="0.3">
      <c r="A24" s="26" t="s">
        <v>162</v>
      </c>
      <c r="B24" s="56" t="s">
        <v>203</v>
      </c>
      <c r="C24" s="54"/>
    </row>
    <row r="25" spans="1:3" x14ac:dyDescent="0.3">
      <c r="A25" s="72" t="s">
        <v>120</v>
      </c>
      <c r="B25" s="54" t="s">
        <v>209</v>
      </c>
      <c r="C25" s="55"/>
    </row>
    <row r="26" spans="1:3" x14ac:dyDescent="0.3">
      <c r="A26" s="72"/>
      <c r="B26" s="55"/>
      <c r="C26" s="55"/>
    </row>
    <row r="27" spans="1:3" ht="100.5" customHeight="1" x14ac:dyDescent="0.3">
      <c r="A27" s="72"/>
      <c r="B27" s="55"/>
      <c r="C27" s="55"/>
    </row>
    <row r="28" spans="1:3" x14ac:dyDescent="0.3">
      <c r="A28" s="26" t="s">
        <v>164</v>
      </c>
      <c r="B28" s="55" t="s">
        <v>204</v>
      </c>
      <c r="C28" s="55"/>
    </row>
    <row r="29" spans="1:3" x14ac:dyDescent="0.3">
      <c r="A29" s="26" t="s">
        <v>165</v>
      </c>
      <c r="B29" s="61">
        <v>26428670</v>
      </c>
      <c r="C29" s="55"/>
    </row>
    <row r="30" spans="1:3" x14ac:dyDescent="0.3">
      <c r="A30" s="26" t="s">
        <v>166</v>
      </c>
      <c r="B30" s="55" t="s">
        <v>205</v>
      </c>
      <c r="C30" s="55"/>
    </row>
    <row r="31" spans="1:3" x14ac:dyDescent="0.3">
      <c r="A31" s="26" t="s">
        <v>167</v>
      </c>
      <c r="B31" s="55" t="s">
        <v>206</v>
      </c>
      <c r="C31" s="55"/>
    </row>
    <row r="32" spans="1:3" x14ac:dyDescent="0.3">
      <c r="A32" s="26" t="s">
        <v>168</v>
      </c>
      <c r="B32" s="62" t="s">
        <v>207</v>
      </c>
      <c r="C32" s="63"/>
    </row>
    <row r="33" spans="1:3" x14ac:dyDescent="0.3">
      <c r="A33" s="5" t="s">
        <v>169</v>
      </c>
      <c r="B33" s="60" t="s">
        <v>211</v>
      </c>
      <c r="C33" s="60"/>
    </row>
    <row r="34" spans="1:3" ht="43.2" x14ac:dyDescent="0.3">
      <c r="A34" s="5" t="s">
        <v>170</v>
      </c>
      <c r="B34" s="59" t="s">
        <v>210</v>
      </c>
      <c r="C34" s="59"/>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marcoantonionieto.123@outlook.es" xr:uid="{51D6B9C5-0374-4C79-A189-1ED12F36A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6" sqref="B6:C6"/>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73" t="s">
        <v>10</v>
      </c>
      <c r="B1" s="73"/>
      <c r="C1" s="73"/>
    </row>
    <row r="2" spans="1:3" ht="15.75" customHeight="1" x14ac:dyDescent="0.3">
      <c r="A2" s="20" t="s">
        <v>11</v>
      </c>
      <c r="B2" s="74" t="s">
        <v>212</v>
      </c>
      <c r="C2" s="75"/>
    </row>
    <row r="3" spans="1:3" s="2" customFormat="1" x14ac:dyDescent="0.3">
      <c r="A3" s="5" t="s">
        <v>1</v>
      </c>
      <c r="B3" s="59" t="str">
        <f>'AUTOS  NOTA 322'!B2:C2</f>
        <v>25320-31-89-001-2024-00142-00</v>
      </c>
      <c r="C3" s="59"/>
    </row>
    <row r="4" spans="1:3" s="2" customFormat="1" x14ac:dyDescent="0.3">
      <c r="A4" s="5" t="s">
        <v>2</v>
      </c>
      <c r="B4" s="59" t="str">
        <f>'AUTOS  NOTA 322'!B3:C3</f>
        <v>JUZGADO PROMISCUO DEL CIRCUITO DE GUADUAS CUNDINAMARCA</v>
      </c>
      <c r="C4" s="59"/>
    </row>
    <row r="5" spans="1:3" s="2" customFormat="1" x14ac:dyDescent="0.3">
      <c r="A5" s="5" t="s">
        <v>3</v>
      </c>
      <c r="B5" s="59" t="str">
        <f>'AUTOS  NOTA 322'!B4:C4</f>
        <v>1. INVERTRAC S.A. NIT. 800.136.310-5
2. ALLIANZ SEGUROS S.A. NIT. 860.026.182-5
3. FRONTERA ENERGY COLOMBIA CORP. NIT.830.126.302-2
4. SBS SEGUROS COLOMBIA S.A. NIT. 860.037.707-9
5. YEIMY YORGETD VASQUEZ VARONA C.C. 26.428.670</v>
      </c>
      <c r="C5" s="59"/>
    </row>
    <row r="6" spans="1:3" s="2" customFormat="1" x14ac:dyDescent="0.3">
      <c r="A6" s="5" t="s">
        <v>4</v>
      </c>
      <c r="B6" s="59" t="str">
        <f>'AUTOS  NOTA 322'!B5:C5</f>
        <v>MARCO ANTONIO NIETO ACUÑA C.C. 79.001.278</v>
      </c>
      <c r="C6" s="59"/>
    </row>
    <row r="7" spans="1:3" s="2" customFormat="1" x14ac:dyDescent="0.3">
      <c r="A7" s="5" t="s">
        <v>5</v>
      </c>
      <c r="B7" s="59" t="str">
        <f>'AUTOS  NOTA 322'!B6:C6</f>
        <v>DEMANDA DIRECTA</v>
      </c>
      <c r="C7" s="59"/>
    </row>
    <row r="8" spans="1:3" s="2" customFormat="1" x14ac:dyDescent="0.3">
      <c r="A8" s="29" t="s">
        <v>101</v>
      </c>
      <c r="B8" s="59" t="str">
        <f>'AUTOS  NOTA 322'!B7:C8</f>
        <v>NO APLICA / SOLO DAÑOS MATERIALES</v>
      </c>
      <c r="C8" s="59"/>
    </row>
    <row r="9" spans="1:3" x14ac:dyDescent="0.3">
      <c r="A9" s="20" t="s">
        <v>12</v>
      </c>
      <c r="B9" s="59" t="s">
        <v>213</v>
      </c>
      <c r="C9" s="59"/>
    </row>
    <row r="10" spans="1:3" x14ac:dyDescent="0.3">
      <c r="A10" s="20" t="s">
        <v>9</v>
      </c>
      <c r="B10" s="59" t="s">
        <v>121</v>
      </c>
      <c r="C10" s="59"/>
    </row>
    <row r="11" spans="1:3" x14ac:dyDescent="0.3">
      <c r="A11" s="20" t="s">
        <v>13</v>
      </c>
      <c r="B11" s="88">
        <v>4000000000</v>
      </c>
      <c r="C11" s="89"/>
    </row>
    <row r="12" spans="1:3" x14ac:dyDescent="0.3">
      <c r="A12" s="20" t="s">
        <v>115</v>
      </c>
      <c r="B12" s="88">
        <v>1500000</v>
      </c>
      <c r="C12" s="89"/>
    </row>
    <row r="13" spans="1:3" x14ac:dyDescent="0.3">
      <c r="A13" s="20" t="s">
        <v>14</v>
      </c>
      <c r="B13" s="67" t="s">
        <v>76</v>
      </c>
      <c r="C13" s="68"/>
    </row>
    <row r="14" spans="1:3" x14ac:dyDescent="0.3">
      <c r="A14" s="20" t="s">
        <v>15</v>
      </c>
      <c r="B14" s="57" t="s">
        <v>214</v>
      </c>
      <c r="C14" s="59"/>
    </row>
    <row r="15" spans="1:3" x14ac:dyDescent="0.3">
      <c r="A15" s="20" t="s">
        <v>16</v>
      </c>
      <c r="B15" s="59" t="s">
        <v>17</v>
      </c>
      <c r="C15" s="59"/>
    </row>
    <row r="16" spans="1:3" x14ac:dyDescent="0.3">
      <c r="A16" s="20" t="s">
        <v>18</v>
      </c>
      <c r="B16" s="59" t="s">
        <v>17</v>
      </c>
      <c r="C16" s="59"/>
    </row>
    <row r="17" spans="1:3" x14ac:dyDescent="0.3">
      <c r="A17" s="90" t="s">
        <v>19</v>
      </c>
      <c r="B17" s="59" t="s">
        <v>20</v>
      </c>
      <c r="C17" s="59"/>
    </row>
    <row r="18" spans="1:3" x14ac:dyDescent="0.3">
      <c r="A18" s="91"/>
      <c r="B18" s="10" t="s">
        <v>21</v>
      </c>
      <c r="C18" s="10" t="s">
        <v>22</v>
      </c>
    </row>
    <row r="19" spans="1:3" x14ac:dyDescent="0.3">
      <c r="A19" s="91"/>
      <c r="B19" s="6" t="s">
        <v>118</v>
      </c>
      <c r="C19" s="6"/>
    </row>
    <row r="20" spans="1:3" x14ac:dyDescent="0.3">
      <c r="A20" s="91"/>
      <c r="B20" s="6"/>
      <c r="C20" s="6"/>
    </row>
    <row r="21" spans="1:3" x14ac:dyDescent="0.3">
      <c r="A21" s="92"/>
      <c r="B21" s="6"/>
      <c r="C21" s="6"/>
    </row>
    <row r="22" spans="1:3" x14ac:dyDescent="0.3">
      <c r="A22" s="20" t="s">
        <v>23</v>
      </c>
      <c r="B22" s="59" t="s">
        <v>27</v>
      </c>
      <c r="C22" s="59"/>
    </row>
    <row r="23" spans="1:3" x14ac:dyDescent="0.3">
      <c r="A23" s="20" t="s">
        <v>24</v>
      </c>
      <c r="B23" s="93" t="s">
        <v>27</v>
      </c>
      <c r="C23" s="94"/>
    </row>
    <row r="24" spans="1:3" x14ac:dyDescent="0.3">
      <c r="A24" s="20" t="s">
        <v>25</v>
      </c>
      <c r="B24" s="59" t="s">
        <v>79</v>
      </c>
      <c r="C24" s="59"/>
    </row>
    <row r="25" spans="1:3" x14ac:dyDescent="0.3">
      <c r="A25" s="20" t="s">
        <v>26</v>
      </c>
      <c r="B25" s="59" t="s">
        <v>27</v>
      </c>
      <c r="C25" s="59"/>
    </row>
    <row r="26" spans="1:3" x14ac:dyDescent="0.3">
      <c r="A26" s="20" t="s">
        <v>28</v>
      </c>
      <c r="B26" s="59">
        <v>0</v>
      </c>
      <c r="C26" s="59"/>
    </row>
    <row r="27" spans="1:3" x14ac:dyDescent="0.3">
      <c r="A27" s="19" t="s">
        <v>29</v>
      </c>
      <c r="B27" s="59" t="s">
        <v>27</v>
      </c>
      <c r="C27" s="59"/>
    </row>
    <row r="28" spans="1:3" x14ac:dyDescent="0.3">
      <c r="A28" s="76" t="s">
        <v>30</v>
      </c>
      <c r="B28" s="76"/>
      <c r="C28" s="76"/>
    </row>
    <row r="29" spans="1:3" x14ac:dyDescent="0.3">
      <c r="A29" s="86" t="s">
        <v>31</v>
      </c>
      <c r="B29" s="87"/>
      <c r="C29" s="11" t="s">
        <v>215</v>
      </c>
    </row>
    <row r="30" spans="1:3" x14ac:dyDescent="0.3">
      <c r="A30" s="86" t="s">
        <v>32</v>
      </c>
      <c r="B30" s="87"/>
      <c r="C30" s="11" t="s">
        <v>215</v>
      </c>
    </row>
    <row r="31" spans="1:3" x14ac:dyDescent="0.3">
      <c r="A31" s="86" t="s">
        <v>33</v>
      </c>
      <c r="B31" s="87"/>
      <c r="C31" s="12" t="s">
        <v>215</v>
      </c>
    </row>
    <row r="32" spans="1:3" x14ac:dyDescent="0.3">
      <c r="A32" s="86" t="s">
        <v>34</v>
      </c>
      <c r="B32" s="87"/>
      <c r="C32" s="11"/>
    </row>
    <row r="33" spans="1:3" x14ac:dyDescent="0.3">
      <c r="A33" s="86" t="s">
        <v>35</v>
      </c>
      <c r="B33" s="87"/>
      <c r="C33" s="11"/>
    </row>
    <row r="34" spans="1:3" x14ac:dyDescent="0.3">
      <c r="A34" s="86" t="s">
        <v>36</v>
      </c>
      <c r="B34" s="87"/>
      <c r="C34" s="13"/>
    </row>
    <row r="35" spans="1:3" x14ac:dyDescent="0.3">
      <c r="A35" s="77" t="s">
        <v>37</v>
      </c>
      <c r="B35" s="78"/>
      <c r="C35" s="14"/>
    </row>
    <row r="36" spans="1:3" x14ac:dyDescent="0.3">
      <c r="A36" s="77" t="s">
        <v>38</v>
      </c>
      <c r="B36" s="78"/>
      <c r="C36" s="15"/>
    </row>
    <row r="37" spans="1:3" x14ac:dyDescent="0.3">
      <c r="A37" s="79" t="s">
        <v>39</v>
      </c>
      <c r="B37" s="80"/>
      <c r="C37" s="15"/>
    </row>
    <row r="38" spans="1:3" x14ac:dyDescent="0.3">
      <c r="A38" s="81"/>
      <c r="B38" s="82"/>
      <c r="C38" s="15"/>
    </row>
    <row r="39" spans="1:3" x14ac:dyDescent="0.3">
      <c r="A39" s="83"/>
      <c r="B39" s="84"/>
      <c r="C39" s="15"/>
    </row>
    <row r="40" spans="1:3" x14ac:dyDescent="0.3">
      <c r="A40" s="85" t="s">
        <v>40</v>
      </c>
      <c r="B40" s="85"/>
      <c r="C40" s="85"/>
    </row>
    <row r="41" spans="1:3" x14ac:dyDescent="0.3">
      <c r="A41" s="17" t="s">
        <v>41</v>
      </c>
      <c r="B41" s="18"/>
      <c r="C41" s="15"/>
    </row>
    <row r="42" spans="1:3" x14ac:dyDescent="0.3">
      <c r="A42" s="77" t="s">
        <v>42</v>
      </c>
      <c r="B42" s="78"/>
      <c r="C42" s="15"/>
    </row>
    <row r="43" spans="1:3" x14ac:dyDescent="0.3">
      <c r="A43" s="77" t="s">
        <v>43</v>
      </c>
      <c r="B43" s="78"/>
      <c r="C43" s="15"/>
    </row>
    <row r="44" spans="1:3" x14ac:dyDescent="0.3">
      <c r="A44" s="17" t="s">
        <v>44</v>
      </c>
      <c r="B44" s="18"/>
      <c r="C44" s="15"/>
    </row>
    <row r="45" spans="1:3" x14ac:dyDescent="0.3">
      <c r="A45" s="17" t="s">
        <v>45</v>
      </c>
      <c r="B45" s="18"/>
      <c r="C45" s="15"/>
    </row>
    <row r="46" spans="1:3" x14ac:dyDescent="0.3">
      <c r="A46" s="77" t="s">
        <v>46</v>
      </c>
      <c r="B46" s="78"/>
      <c r="C46" s="15"/>
    </row>
    <row r="47" spans="1:3" x14ac:dyDescent="0.3">
      <c r="A47" s="17" t="s">
        <v>47</v>
      </c>
      <c r="B47" s="16"/>
      <c r="C47" s="15"/>
    </row>
    <row r="48" spans="1:3" x14ac:dyDescent="0.3">
      <c r="A48" s="77" t="s">
        <v>48</v>
      </c>
      <c r="B48" s="78"/>
      <c r="C48" s="15"/>
    </row>
    <row r="49" spans="1:3" x14ac:dyDescent="0.3">
      <c r="A49" s="77" t="s">
        <v>49</v>
      </c>
      <c r="B49" s="78"/>
      <c r="C49" s="15"/>
    </row>
    <row r="50" spans="1:3" x14ac:dyDescent="0.3">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85" zoomScaleNormal="85" workbookViewId="0">
      <selection activeCell="C33" sqref="C33"/>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99" t="s">
        <v>50</v>
      </c>
      <c r="B1" s="99"/>
      <c r="C1" s="99"/>
    </row>
    <row r="2" spans="1:9" ht="15" customHeight="1" x14ac:dyDescent="0.3">
      <c r="A2" s="33" t="s">
        <v>11</v>
      </c>
      <c r="B2" s="100" t="str">
        <f>'AUTOS NOTA 321'!B2:C2</f>
        <v>91081450-214415</v>
      </c>
      <c r="C2" s="101"/>
    </row>
    <row r="3" spans="1:9" x14ac:dyDescent="0.3">
      <c r="A3" s="34" t="s">
        <v>1</v>
      </c>
      <c r="B3" s="104" t="str">
        <f>'AUTOS  NOTA 322'!B2:C2</f>
        <v>25320-31-89-001-2024-00142-00</v>
      </c>
      <c r="C3" s="104"/>
    </row>
    <row r="4" spans="1:9" x14ac:dyDescent="0.3">
      <c r="A4" s="34" t="s">
        <v>2</v>
      </c>
      <c r="B4" s="104" t="str">
        <f>'AUTOS  NOTA 322'!B3:C3</f>
        <v>JUZGADO PROMISCUO DEL CIRCUITO DE GUADUAS CUNDINAMARCA</v>
      </c>
      <c r="C4" s="104"/>
    </row>
    <row r="5" spans="1:9" x14ac:dyDescent="0.3">
      <c r="A5" s="34" t="s">
        <v>3</v>
      </c>
      <c r="B5" s="104" t="str">
        <f>'AUTOS  NOTA 322'!B4:C4</f>
        <v>1. INVERTRAC S.A. NIT. 800.136.310-5
2. ALLIANZ SEGUROS S.A. NIT. 860.026.182-5
3. FRONTERA ENERGY COLOMBIA CORP. NIT.830.126.302-2
4. SBS SEGUROS COLOMBIA S.A. NIT. 860.037.707-9
5. YEIMY YORGETD VASQUEZ VARONA C.C. 26.428.670</v>
      </c>
      <c r="C5" s="104"/>
    </row>
    <row r="6" spans="1:9" ht="15" customHeight="1" x14ac:dyDescent="0.3">
      <c r="A6" s="34" t="s">
        <v>4</v>
      </c>
      <c r="B6" s="104" t="str">
        <f>'AUTOS  NOTA 322'!B5:C5</f>
        <v>MARCO ANTONIO NIETO ACUÑA C.C. 79.001.278</v>
      </c>
      <c r="C6" s="104"/>
    </row>
    <row r="7" spans="1:9" x14ac:dyDescent="0.3">
      <c r="A7" s="34" t="s">
        <v>5</v>
      </c>
      <c r="B7" s="104" t="str">
        <f>'AUTOS  NOTA 322'!B6:C6</f>
        <v>DEMANDA DIRECTA</v>
      </c>
      <c r="C7" s="104"/>
    </row>
    <row r="8" spans="1:9" x14ac:dyDescent="0.3">
      <c r="A8" s="36" t="s">
        <v>101</v>
      </c>
      <c r="B8" s="104" t="str">
        <f>'AUTOS  NOTA 322'!B7:C8</f>
        <v>NO APLICA / SOLO DAÑOS MATERIALES</v>
      </c>
      <c r="C8" s="104"/>
    </row>
    <row r="9" spans="1:9" x14ac:dyDescent="0.3">
      <c r="A9" s="34" t="s">
        <v>51</v>
      </c>
      <c r="B9" s="97">
        <f>SUM(C11,C12,C14,C15,C17)</f>
        <v>429155114</v>
      </c>
      <c r="C9" s="98"/>
    </row>
    <row r="10" spans="1:9" x14ac:dyDescent="0.3">
      <c r="A10" s="105" t="s">
        <v>52</v>
      </c>
      <c r="B10" s="102" t="s">
        <v>53</v>
      </c>
      <c r="C10" s="103"/>
    </row>
    <row r="11" spans="1:9" x14ac:dyDescent="0.3">
      <c r="A11" s="105"/>
      <c r="B11" s="35" t="s">
        <v>54</v>
      </c>
      <c r="C11" s="52">
        <v>216341460</v>
      </c>
    </row>
    <row r="12" spans="1:9" x14ac:dyDescent="0.3">
      <c r="A12" s="105"/>
      <c r="B12" s="35" t="s">
        <v>55</v>
      </c>
      <c r="C12" s="52">
        <v>70463654</v>
      </c>
    </row>
    <row r="13" spans="1:9" x14ac:dyDescent="0.3">
      <c r="A13" s="105"/>
      <c r="B13" s="102"/>
      <c r="C13" s="103"/>
    </row>
    <row r="14" spans="1:9" x14ac:dyDescent="0.3">
      <c r="A14" s="105"/>
      <c r="B14" s="35" t="s">
        <v>98</v>
      </c>
      <c r="C14" s="53">
        <v>142350000</v>
      </c>
    </row>
    <row r="15" spans="1:9" x14ac:dyDescent="0.3">
      <c r="A15" s="105"/>
      <c r="B15" s="35" t="s">
        <v>99</v>
      </c>
      <c r="C15" s="53">
        <v>0</v>
      </c>
      <c r="E15" s="40" t="s">
        <v>57</v>
      </c>
      <c r="F15" s="41">
        <v>0.7</v>
      </c>
    </row>
    <row r="16" spans="1:9" x14ac:dyDescent="0.3">
      <c r="A16" s="105"/>
      <c r="B16" s="102" t="s">
        <v>58</v>
      </c>
      <c r="C16" s="103"/>
      <c r="E16" s="40" t="s">
        <v>59</v>
      </c>
      <c r="F16" s="42">
        <v>0.3</v>
      </c>
      <c r="I16" s="43"/>
    </row>
    <row r="17" spans="1:9" x14ac:dyDescent="0.3">
      <c r="A17" s="105"/>
      <c r="B17" s="35"/>
      <c r="C17" s="38"/>
      <c r="F17" s="44"/>
      <c r="I17" s="43"/>
    </row>
    <row r="18" spans="1:9" ht="23.25" customHeight="1" x14ac:dyDescent="0.3">
      <c r="A18" s="37" t="s">
        <v>60</v>
      </c>
      <c r="B18" s="100" t="s">
        <v>59</v>
      </c>
      <c r="C18" s="101"/>
    </row>
    <row r="19" spans="1:9" ht="28.8" x14ac:dyDescent="0.3">
      <c r="A19" s="34" t="s">
        <v>62</v>
      </c>
      <c r="B19" s="113" t="s">
        <v>217</v>
      </c>
      <c r="C19" s="114"/>
    </row>
    <row r="20" spans="1:9" ht="15" customHeight="1" x14ac:dyDescent="0.3">
      <c r="A20" s="45" t="s">
        <v>63</v>
      </c>
      <c r="B20" s="110">
        <f>((C22+C23+C25+C26+C30+C28+C32+C34+C29+C33)-C37-C38)*C36*C39</f>
        <v>82721032</v>
      </c>
      <c r="C20" s="110"/>
    </row>
    <row r="21" spans="1:9" x14ac:dyDescent="0.3">
      <c r="A21" s="37" t="s">
        <v>64</v>
      </c>
      <c r="B21" s="115" t="s">
        <v>53</v>
      </c>
      <c r="C21" s="116"/>
    </row>
    <row r="22" spans="1:9" x14ac:dyDescent="0.3">
      <c r="A22" s="108"/>
      <c r="B22" s="35" t="s">
        <v>54</v>
      </c>
      <c r="C22" s="30">
        <v>0</v>
      </c>
    </row>
    <row r="23" spans="1:9" x14ac:dyDescent="0.3">
      <c r="A23" s="109"/>
      <c r="B23" s="35" t="s">
        <v>55</v>
      </c>
      <c r="C23" s="52">
        <v>69986032</v>
      </c>
    </row>
    <row r="24" spans="1:9" x14ac:dyDescent="0.3">
      <c r="A24" s="109"/>
      <c r="B24" s="102" t="s">
        <v>56</v>
      </c>
      <c r="C24" s="103"/>
    </row>
    <row r="25" spans="1:9" x14ac:dyDescent="0.3">
      <c r="A25" s="109"/>
      <c r="B25" s="35" t="s">
        <v>98</v>
      </c>
      <c r="C25" s="30">
        <v>14235000</v>
      </c>
    </row>
    <row r="26" spans="1:9" ht="29.1" customHeight="1" x14ac:dyDescent="0.3">
      <c r="A26" s="109"/>
      <c r="B26" s="35" t="s">
        <v>100</v>
      </c>
      <c r="C26" s="30">
        <v>0</v>
      </c>
    </row>
    <row r="27" spans="1:9" x14ac:dyDescent="0.3">
      <c r="A27" s="109"/>
      <c r="B27" s="102" t="s">
        <v>121</v>
      </c>
      <c r="C27" s="103"/>
    </row>
    <row r="28" spans="1:9" x14ac:dyDescent="0.3">
      <c r="A28" s="109"/>
      <c r="B28" s="35" t="s">
        <v>130</v>
      </c>
      <c r="C28" s="30">
        <v>0</v>
      </c>
    </row>
    <row r="29" spans="1:9" x14ac:dyDescent="0.3">
      <c r="A29" s="109"/>
      <c r="B29" s="35" t="s">
        <v>54</v>
      </c>
      <c r="C29" s="30"/>
    </row>
    <row r="30" spans="1:9" x14ac:dyDescent="0.3">
      <c r="A30" s="109"/>
      <c r="B30" s="35" t="s">
        <v>55</v>
      </c>
      <c r="C30" s="30">
        <v>0</v>
      </c>
    </row>
    <row r="31" spans="1:9" x14ac:dyDescent="0.3">
      <c r="A31" s="109"/>
      <c r="B31" s="102" t="s">
        <v>122</v>
      </c>
      <c r="C31" s="103"/>
    </row>
    <row r="32" spans="1:9" x14ac:dyDescent="0.3">
      <c r="A32" s="109"/>
      <c r="B32" s="35"/>
      <c r="C32" s="30"/>
    </row>
    <row r="33" spans="1:3" x14ac:dyDescent="0.3">
      <c r="A33" s="109"/>
      <c r="B33" s="35" t="s">
        <v>54</v>
      </c>
      <c r="C33" s="30">
        <v>0</v>
      </c>
    </row>
    <row r="34" spans="1:3" x14ac:dyDescent="0.3">
      <c r="A34" s="109"/>
      <c r="B34" s="35" t="s">
        <v>55</v>
      </c>
      <c r="C34" s="30">
        <v>0</v>
      </c>
    </row>
    <row r="35" spans="1:3" x14ac:dyDescent="0.3">
      <c r="A35" s="109"/>
      <c r="B35" s="102" t="s">
        <v>114</v>
      </c>
      <c r="C35" s="103"/>
    </row>
    <row r="36" spans="1:3" x14ac:dyDescent="0.3">
      <c r="A36" s="109"/>
      <c r="B36" s="35" t="s">
        <v>125</v>
      </c>
      <c r="C36" s="31">
        <v>1</v>
      </c>
    </row>
    <row r="37" spans="1:3" x14ac:dyDescent="0.3">
      <c r="A37" s="109"/>
      <c r="B37" s="35" t="s">
        <v>115</v>
      </c>
      <c r="C37" s="129">
        <v>1500000</v>
      </c>
    </row>
    <row r="38" spans="1:3" x14ac:dyDescent="0.3">
      <c r="A38" s="109"/>
      <c r="B38" s="35" t="s">
        <v>171</v>
      </c>
      <c r="C38" s="32"/>
    </row>
    <row r="39" spans="1:3" x14ac:dyDescent="0.3">
      <c r="A39" s="109"/>
      <c r="B39" s="35" t="s">
        <v>129</v>
      </c>
      <c r="C39" s="31">
        <v>1</v>
      </c>
    </row>
    <row r="40" spans="1:3" x14ac:dyDescent="0.3">
      <c r="A40" s="46" t="s">
        <v>65</v>
      </c>
      <c r="B40" s="110">
        <f>IFERROR(B20*(VLOOKUP(B18,E15:F17,2,0)),16666)</f>
        <v>24816309.599999998</v>
      </c>
      <c r="C40" s="110"/>
    </row>
    <row r="41" spans="1:3" ht="93" customHeight="1" x14ac:dyDescent="0.3">
      <c r="A41" s="34" t="s">
        <v>123</v>
      </c>
      <c r="B41" s="111" t="s">
        <v>218</v>
      </c>
      <c r="C41" s="112"/>
    </row>
    <row r="42" spans="1:3" ht="211.5" customHeight="1" x14ac:dyDescent="0.3">
      <c r="A42" s="34" t="s">
        <v>66</v>
      </c>
      <c r="B42" s="106" t="s">
        <v>216</v>
      </c>
      <c r="C42" s="107"/>
    </row>
    <row r="45" spans="1:3" ht="25.8" x14ac:dyDescent="0.3">
      <c r="A45" s="95" t="s">
        <v>172</v>
      </c>
      <c r="B45" s="95"/>
      <c r="C45" s="95"/>
    </row>
    <row r="46" spans="1:3" x14ac:dyDescent="0.3">
      <c r="A46" s="96" t="s">
        <v>173</v>
      </c>
      <c r="B46" s="96"/>
      <c r="C46" s="96"/>
    </row>
    <row r="47" spans="1:3" x14ac:dyDescent="0.3">
      <c r="A47" s="47" t="s">
        <v>174</v>
      </c>
      <c r="B47" s="47" t="s">
        <v>175</v>
      </c>
      <c r="C47" s="48" t="s">
        <v>176</v>
      </c>
    </row>
    <row r="48" spans="1:3" ht="26.4" x14ac:dyDescent="0.3">
      <c r="A48" s="49" t="s">
        <v>177</v>
      </c>
      <c r="B48" s="50" t="s">
        <v>27</v>
      </c>
      <c r="C48" s="49" t="s">
        <v>178</v>
      </c>
    </row>
    <row r="49" spans="1:3" ht="39.6" x14ac:dyDescent="0.3">
      <c r="A49" s="49" t="s">
        <v>179</v>
      </c>
      <c r="B49" s="50" t="s">
        <v>27</v>
      </c>
      <c r="C49" s="49" t="s">
        <v>180</v>
      </c>
    </row>
    <row r="50" spans="1:3" ht="26.4" x14ac:dyDescent="0.3">
      <c r="A50" s="49" t="s">
        <v>181</v>
      </c>
      <c r="B50" s="50" t="s">
        <v>27</v>
      </c>
      <c r="C50" s="49" t="s">
        <v>182</v>
      </c>
    </row>
    <row r="51" spans="1:3" x14ac:dyDescent="0.3">
      <c r="A51" s="49" t="s">
        <v>183</v>
      </c>
      <c r="B51" s="50" t="s">
        <v>27</v>
      </c>
      <c r="C51" s="49" t="s">
        <v>184</v>
      </c>
    </row>
    <row r="52" spans="1:3" x14ac:dyDescent="0.3">
      <c r="A52" s="49" t="s">
        <v>185</v>
      </c>
      <c r="B52" s="50" t="s">
        <v>27</v>
      </c>
      <c r="C52" s="51"/>
    </row>
    <row r="53" spans="1:3" x14ac:dyDescent="0.3">
      <c r="A53" s="49" t="s">
        <v>186</v>
      </c>
      <c r="B53" s="50"/>
      <c r="C53" s="49" t="s">
        <v>187</v>
      </c>
    </row>
    <row r="54" spans="1:3" ht="26.4" x14ac:dyDescent="0.3">
      <c r="A54" s="49" t="s">
        <v>188</v>
      </c>
      <c r="B54" s="50" t="s">
        <v>27</v>
      </c>
      <c r="C54" s="49" t="s">
        <v>189</v>
      </c>
    </row>
    <row r="55" spans="1:3" x14ac:dyDescent="0.3">
      <c r="A55" s="49" t="s">
        <v>190</v>
      </c>
      <c r="B55" s="50" t="s">
        <v>27</v>
      </c>
      <c r="C55" s="51" t="s">
        <v>191</v>
      </c>
    </row>
    <row r="56" spans="1:3" ht="26.4" x14ac:dyDescent="0.3">
      <c r="A56" s="49" t="s">
        <v>192</v>
      </c>
      <c r="B56" s="50" t="s">
        <v>27</v>
      </c>
      <c r="C56" s="51" t="s">
        <v>193</v>
      </c>
    </row>
    <row r="57" spans="1:3" ht="26.4" x14ac:dyDescent="0.3">
      <c r="A57" s="49" t="s">
        <v>194</v>
      </c>
      <c r="B57" s="50" t="s">
        <v>27</v>
      </c>
      <c r="C57" s="51"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73" t="s">
        <v>67</v>
      </c>
      <c r="B1" s="73"/>
      <c r="C1" s="73"/>
    </row>
    <row r="2" spans="1:3" x14ac:dyDescent="0.3">
      <c r="A2" s="20" t="s">
        <v>11</v>
      </c>
      <c r="B2" s="93" t="str">
        <f>'AUTOS NOTA 324-478'!B2:C2</f>
        <v>91081450-214415</v>
      </c>
      <c r="C2" s="94"/>
    </row>
    <row r="3" spans="1:3" x14ac:dyDescent="0.3">
      <c r="A3" s="5" t="s">
        <v>1</v>
      </c>
      <c r="B3" s="59" t="str">
        <f>'AUTOS  NOTA 322'!B2:C2</f>
        <v>25320-31-89-001-2024-00142-00</v>
      </c>
      <c r="C3" s="59"/>
    </row>
    <row r="4" spans="1:3" x14ac:dyDescent="0.3">
      <c r="A4" s="5" t="s">
        <v>2</v>
      </c>
      <c r="B4" s="59" t="str">
        <f>'AUTOS  NOTA 322'!B3:C3</f>
        <v>JUZGADO PROMISCUO DEL CIRCUITO DE GUADUAS CUNDINAMARCA</v>
      </c>
      <c r="C4" s="59"/>
    </row>
    <row r="5" spans="1:3" x14ac:dyDescent="0.3">
      <c r="A5" s="5" t="s">
        <v>3</v>
      </c>
      <c r="B5" s="59" t="str">
        <f>'AUTOS  NOTA 322'!B4:C4</f>
        <v>1. INVERTRAC S.A. NIT. 800.136.310-5
2. ALLIANZ SEGUROS S.A. NIT. 860.026.182-5
3. FRONTERA ENERGY COLOMBIA CORP. NIT.830.126.302-2
4. SBS SEGUROS COLOMBIA S.A. NIT. 860.037.707-9
5. YEIMY YORGETD VASQUEZ VARONA C.C. 26.428.670</v>
      </c>
      <c r="C5" s="59"/>
    </row>
    <row r="6" spans="1:3" ht="15" customHeight="1" x14ac:dyDescent="0.3">
      <c r="A6" s="5" t="s">
        <v>4</v>
      </c>
      <c r="B6" s="59" t="str">
        <f>'AUTOS  NOTA 322'!B5:C5</f>
        <v>MARCO ANTONIO NIETO ACUÑA C.C. 79.001.278</v>
      </c>
      <c r="C6" s="59"/>
    </row>
    <row r="7" spans="1:3" ht="15" customHeight="1" x14ac:dyDescent="0.3">
      <c r="A7" s="5" t="s">
        <v>5</v>
      </c>
      <c r="B7" s="59" t="str">
        <f>'AUTOS  NOTA 322'!B6:C6</f>
        <v>DEMANDA DIRECTA</v>
      </c>
      <c r="C7" s="59"/>
    </row>
    <row r="8" spans="1:3" ht="15" customHeight="1" x14ac:dyDescent="0.3">
      <c r="A8" s="29" t="s">
        <v>101</v>
      </c>
      <c r="B8" s="59" t="str">
        <f>'AUTOS  NOTA 322'!B7:C8</f>
        <v>NO APLICA / SOLO DAÑOS MATERIALES</v>
      </c>
      <c r="C8" s="59"/>
    </row>
    <row r="9" spans="1:3" ht="18.899999999999999" customHeight="1" x14ac:dyDescent="0.3">
      <c r="A9" s="5" t="s">
        <v>102</v>
      </c>
      <c r="B9" s="59"/>
      <c r="C9" s="59"/>
    </row>
    <row r="10" spans="1:3" x14ac:dyDescent="0.3">
      <c r="A10" s="7" t="s">
        <v>64</v>
      </c>
      <c r="B10" s="119">
        <f>'AUTOS NOTA 324-478'!B20:C20</f>
        <v>82721032</v>
      </c>
      <c r="C10" s="119"/>
    </row>
    <row r="11" spans="1:3" x14ac:dyDescent="0.3">
      <c r="A11" s="7" t="s">
        <v>116</v>
      </c>
      <c r="B11" s="120">
        <f>'AUTOS NOTA 324-478'!B40:C40</f>
        <v>24816309.599999998</v>
      </c>
      <c r="C11" s="59"/>
    </row>
    <row r="12" spans="1:3" ht="28.8" x14ac:dyDescent="0.3">
      <c r="A12" s="7" t="s">
        <v>68</v>
      </c>
      <c r="B12" s="117"/>
      <c r="C12" s="118"/>
    </row>
    <row r="13" spans="1:3" ht="43.2" x14ac:dyDescent="0.3">
      <c r="A13" s="5" t="s">
        <v>69</v>
      </c>
      <c r="B13" s="59"/>
      <c r="C13" s="59"/>
    </row>
    <row r="14" spans="1:3" ht="43.2" x14ac:dyDescent="0.3">
      <c r="A14" s="5" t="s">
        <v>70</v>
      </c>
      <c r="B14" s="59"/>
      <c r="C14" s="59"/>
    </row>
    <row r="15" spans="1:3" x14ac:dyDescent="0.3">
      <c r="A15" s="5" t="s">
        <v>71</v>
      </c>
      <c r="B15" s="6"/>
      <c r="C15" s="6"/>
    </row>
    <row r="16" spans="1:3" x14ac:dyDescent="0.3">
      <c r="A16" s="7" t="s">
        <v>72</v>
      </c>
      <c r="B16" s="59"/>
      <c r="C16" s="59"/>
    </row>
    <row r="17" spans="1:3" x14ac:dyDescent="0.3">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73" t="s">
        <v>131</v>
      </c>
      <c r="B1" s="73"/>
      <c r="C1" s="73"/>
    </row>
    <row r="2" spans="1:3" x14ac:dyDescent="0.3">
      <c r="A2" s="39" t="s">
        <v>11</v>
      </c>
      <c r="B2" s="93" t="str">
        <f>'[2]AUTOS NOTA 321'!B2:C2</f>
        <v xml:space="preserve">SINIESTRO   LEGIS </v>
      </c>
      <c r="C2" s="94"/>
    </row>
    <row r="3" spans="1:3" x14ac:dyDescent="0.3">
      <c r="A3" s="5" t="s">
        <v>1</v>
      </c>
      <c r="B3" s="59" t="str">
        <f>'[3]GENERALES NOTA 322'!B2:C2</f>
        <v xml:space="preserve">Radicado </v>
      </c>
      <c r="C3" s="59"/>
    </row>
    <row r="4" spans="1:3" x14ac:dyDescent="0.3">
      <c r="A4" s="5" t="s">
        <v>2</v>
      </c>
      <c r="B4" s="59" t="str">
        <f>'[3]GENERALES NOTA 322'!B3:C3</f>
        <v>JUZGADO</v>
      </c>
      <c r="C4" s="59"/>
    </row>
    <row r="5" spans="1:3" x14ac:dyDescent="0.3">
      <c r="A5" s="5" t="s">
        <v>3</v>
      </c>
      <c r="B5" s="59" t="str">
        <f>'[3]GENERALES NOTA 322'!B4:C4</f>
        <v xml:space="preserve">NOMBRE Y APELLIDOS DE  LOS DEMANDADOS </v>
      </c>
      <c r="C5" s="59"/>
    </row>
    <row r="6" spans="1:3" x14ac:dyDescent="0.3">
      <c r="A6" s="5" t="s">
        <v>4</v>
      </c>
      <c r="B6" s="59" t="str">
        <f>'[3]GENERALES NOTA 322'!B5:C5</f>
        <v>COLOCAR LOS NOMBRES Y APELLIDOS, SU CALIDAD (HERMANO, HIJO ETC)  PARA LOS CONYUGES E HIJOS COLOCAR LA FECHA DE NACIMIENTO.</v>
      </c>
      <c r="C6" s="59"/>
    </row>
    <row r="7" spans="1:3" x14ac:dyDescent="0.3">
      <c r="A7" s="5" t="s">
        <v>5</v>
      </c>
      <c r="B7" s="59" t="str">
        <f>'[3]GENERALES NOTA 322'!B6:C6</f>
        <v>LLAMADA EN GARANTIA</v>
      </c>
      <c r="C7" s="59"/>
    </row>
    <row r="8" spans="1:3" x14ac:dyDescent="0.3">
      <c r="A8" s="5" t="s">
        <v>102</v>
      </c>
      <c r="B8" s="59" t="str">
        <f>'[3]GENERALES NOTA 325'!B8:C8</f>
        <v>PROBABLE GENERALES</v>
      </c>
      <c r="C8" s="59"/>
    </row>
    <row r="9" spans="1:3" x14ac:dyDescent="0.3">
      <c r="A9" s="7" t="s">
        <v>64</v>
      </c>
      <c r="B9" s="119">
        <f>'[3]GENERALES  NOTA 324 -478'!B17:C17</f>
        <v>100000000</v>
      </c>
      <c r="C9" s="119"/>
    </row>
    <row r="10" spans="1:3" x14ac:dyDescent="0.3">
      <c r="A10" s="5" t="s">
        <v>132</v>
      </c>
      <c r="B10" s="122">
        <v>0</v>
      </c>
      <c r="C10" s="122"/>
    </row>
    <row r="11" spans="1:3" x14ac:dyDescent="0.3">
      <c r="A11" s="5" t="s">
        <v>133</v>
      </c>
      <c r="B11" s="59"/>
      <c r="C11" s="59"/>
    </row>
    <row r="12" spans="1:3" x14ac:dyDescent="0.3">
      <c r="A12" s="5" t="s">
        <v>134</v>
      </c>
      <c r="B12" s="59"/>
      <c r="C12" s="59"/>
    </row>
    <row r="13" spans="1:3" x14ac:dyDescent="0.3">
      <c r="A13" s="5" t="s">
        <v>135</v>
      </c>
      <c r="B13" s="121"/>
      <c r="C13" s="121"/>
    </row>
    <row r="14" spans="1:3" x14ac:dyDescent="0.3">
      <c r="A14" s="5" t="s">
        <v>136</v>
      </c>
      <c r="B14" s="59"/>
      <c r="C14" s="59"/>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73" t="s">
        <v>137</v>
      </c>
      <c r="B1" s="73"/>
      <c r="C1" s="73"/>
    </row>
    <row r="2" spans="1:6" x14ac:dyDescent="0.3">
      <c r="A2" s="20" t="s">
        <v>11</v>
      </c>
      <c r="B2" s="93" t="str">
        <f>'[2]AUTOS NOTA 321'!B2:C2</f>
        <v xml:space="preserve">SINIESTRO   LEGIS </v>
      </c>
      <c r="C2" s="94"/>
    </row>
    <row r="3" spans="1:6" x14ac:dyDescent="0.3">
      <c r="A3" s="5" t="s">
        <v>1</v>
      </c>
      <c r="B3" s="59" t="str">
        <f>'[3]GENERALES NOTA 322'!B2:C2</f>
        <v xml:space="preserve">Radicado </v>
      </c>
      <c r="C3" s="59"/>
    </row>
    <row r="4" spans="1:6" x14ac:dyDescent="0.3">
      <c r="A4" s="5" t="s">
        <v>2</v>
      </c>
      <c r="B4" s="59" t="str">
        <f>'[3]GENERALES NOTA 322'!B3:C3</f>
        <v>JUZGADO</v>
      </c>
      <c r="C4" s="59"/>
    </row>
    <row r="5" spans="1:6" x14ac:dyDescent="0.3">
      <c r="A5" s="5" t="s">
        <v>3</v>
      </c>
      <c r="B5" s="59" t="str">
        <f>'[3]GENERALES NOTA 322'!B4:C4</f>
        <v xml:space="preserve">NOMBRE Y APELLIDOS DE  LOS DEMANDADOS </v>
      </c>
      <c r="C5" s="59"/>
    </row>
    <row r="6" spans="1:6" x14ac:dyDescent="0.3">
      <c r="A6" s="5" t="s">
        <v>4</v>
      </c>
      <c r="B6" s="59" t="str">
        <f>'[3]GENERALES NOTA 322'!B5:C5</f>
        <v>COLOCAR LOS NOMBRES Y APELLIDOS, SU CALIDAD (HERMANO, HIJO ETC)  PARA LOS CONYUGES E HIJOS COLOCAR LA FECHA DE NACIMIENTO.</v>
      </c>
      <c r="C6" s="59"/>
    </row>
    <row r="7" spans="1:6" x14ac:dyDescent="0.3">
      <c r="A7" s="5" t="s">
        <v>5</v>
      </c>
      <c r="B7" s="59" t="str">
        <f>'[3]GENERALES NOTA 322'!B6:C6</f>
        <v>LLAMADA EN GARANTIA</v>
      </c>
      <c r="C7" s="59"/>
    </row>
    <row r="8" spans="1:6" x14ac:dyDescent="0.3">
      <c r="A8" s="5" t="s">
        <v>138</v>
      </c>
      <c r="B8" s="59" t="str">
        <f>'[3]GENERALES NOTA 325'!B8:C8</f>
        <v>PROBABLE GENERALES</v>
      </c>
      <c r="C8" s="59"/>
    </row>
    <row r="9" spans="1:6" x14ac:dyDescent="0.3">
      <c r="A9" s="5" t="s">
        <v>139</v>
      </c>
      <c r="B9" s="59"/>
      <c r="C9" s="59"/>
    </row>
    <row r="10" spans="1:6" ht="111" customHeight="1" x14ac:dyDescent="0.3">
      <c r="A10" s="5" t="s">
        <v>140</v>
      </c>
      <c r="B10" s="59"/>
      <c r="C10" s="59"/>
    </row>
    <row r="11" spans="1:6" ht="21" customHeight="1" x14ac:dyDescent="0.3">
      <c r="A11" s="123"/>
      <c r="B11" s="123"/>
      <c r="C11" s="123"/>
      <c r="E11" t="s">
        <v>57</v>
      </c>
      <c r="F11" s="22">
        <v>0.7</v>
      </c>
    </row>
    <row r="12" spans="1:6" hidden="1" x14ac:dyDescent="0.3">
      <c r="A12" s="124"/>
      <c r="B12" s="124"/>
      <c r="C12" s="124"/>
      <c r="E12" t="s">
        <v>59</v>
      </c>
      <c r="F12" s="23">
        <v>0.3</v>
      </c>
    </row>
    <row r="13" spans="1:6" ht="18" x14ac:dyDescent="0.3">
      <c r="A13" s="125" t="s">
        <v>141</v>
      </c>
      <c r="B13" s="125"/>
      <c r="C13" s="125"/>
    </row>
    <row r="14" spans="1:6" x14ac:dyDescent="0.3">
      <c r="A14" s="37" t="s">
        <v>60</v>
      </c>
      <c r="B14" s="100" t="s">
        <v>61</v>
      </c>
      <c r="C14" s="101"/>
    </row>
    <row r="15" spans="1:6" ht="28.8" x14ac:dyDescent="0.3">
      <c r="A15" s="21" t="s">
        <v>63</v>
      </c>
      <c r="B15" s="126">
        <f>((C17+C18+C20+C21+C25+C23+C27+C29+C24+C28)-C32)*C31*C33</f>
        <v>1000000000</v>
      </c>
      <c r="C15" s="126"/>
    </row>
    <row r="16" spans="1:6" x14ac:dyDescent="0.3">
      <c r="A16" s="7" t="s">
        <v>64</v>
      </c>
      <c r="B16" s="127" t="s">
        <v>53</v>
      </c>
      <c r="C16" s="128"/>
    </row>
    <row r="17" spans="1:3" x14ac:dyDescent="0.3">
      <c r="A17" s="108"/>
      <c r="B17" s="35" t="s">
        <v>54</v>
      </c>
      <c r="C17" s="30">
        <v>1000000000</v>
      </c>
    </row>
    <row r="18" spans="1:3" x14ac:dyDescent="0.3">
      <c r="A18" s="109"/>
      <c r="B18" s="35" t="s">
        <v>55</v>
      </c>
      <c r="C18" s="30">
        <v>0</v>
      </c>
    </row>
    <row r="19" spans="1:3" x14ac:dyDescent="0.3">
      <c r="A19" s="109"/>
      <c r="B19" s="102" t="s">
        <v>56</v>
      </c>
      <c r="C19" s="103"/>
    </row>
    <row r="20" spans="1:3" x14ac:dyDescent="0.3">
      <c r="A20" s="109"/>
      <c r="B20" s="35" t="s">
        <v>98</v>
      </c>
      <c r="C20" s="30">
        <v>0</v>
      </c>
    </row>
    <row r="21" spans="1:3" ht="28.8" x14ac:dyDescent="0.3">
      <c r="A21" s="109"/>
      <c r="B21" s="35" t="s">
        <v>100</v>
      </c>
      <c r="C21" s="30">
        <v>0</v>
      </c>
    </row>
    <row r="22" spans="1:3" x14ac:dyDescent="0.3">
      <c r="A22" s="109"/>
      <c r="B22" s="102" t="s">
        <v>121</v>
      </c>
      <c r="C22" s="103"/>
    </row>
    <row r="23" spans="1:3" x14ac:dyDescent="0.3">
      <c r="A23" s="109"/>
      <c r="B23" s="35" t="s">
        <v>130</v>
      </c>
      <c r="C23" s="30">
        <v>0</v>
      </c>
    </row>
    <row r="24" spans="1:3" x14ac:dyDescent="0.3">
      <c r="A24" s="109"/>
      <c r="B24" s="35" t="s">
        <v>54</v>
      </c>
      <c r="C24" s="30">
        <v>0</v>
      </c>
    </row>
    <row r="25" spans="1:3" x14ac:dyDescent="0.3">
      <c r="A25" s="109"/>
      <c r="B25" s="35" t="s">
        <v>55</v>
      </c>
      <c r="C25" s="30">
        <v>0</v>
      </c>
    </row>
    <row r="26" spans="1:3" x14ac:dyDescent="0.3">
      <c r="A26" s="109"/>
      <c r="B26" s="102" t="s">
        <v>122</v>
      </c>
      <c r="C26" s="103"/>
    </row>
    <row r="27" spans="1:3" x14ac:dyDescent="0.3">
      <c r="A27" s="109"/>
      <c r="B27" s="35"/>
      <c r="C27" s="30"/>
    </row>
    <row r="28" spans="1:3" x14ac:dyDescent="0.3">
      <c r="A28" s="109"/>
      <c r="B28" s="35" t="s">
        <v>54</v>
      </c>
      <c r="C28" s="30">
        <v>0</v>
      </c>
    </row>
    <row r="29" spans="1:3" x14ac:dyDescent="0.3">
      <c r="A29" s="109"/>
      <c r="B29" s="35" t="s">
        <v>55</v>
      </c>
      <c r="C29" s="30">
        <v>0</v>
      </c>
    </row>
    <row r="30" spans="1:3" x14ac:dyDescent="0.3">
      <c r="A30" s="109"/>
      <c r="B30" s="102" t="s">
        <v>114</v>
      </c>
      <c r="C30" s="103"/>
    </row>
    <row r="31" spans="1:3" x14ac:dyDescent="0.3">
      <c r="A31" s="109"/>
      <c r="B31" s="35" t="s">
        <v>125</v>
      </c>
      <c r="C31" s="31">
        <v>1</v>
      </c>
    </row>
    <row r="32" spans="1:3" x14ac:dyDescent="0.3">
      <c r="A32" s="109"/>
      <c r="B32" s="35" t="s">
        <v>115</v>
      </c>
      <c r="C32" s="32">
        <v>0</v>
      </c>
    </row>
    <row r="33" spans="1:3" x14ac:dyDescent="0.3">
      <c r="A33" s="109"/>
      <c r="B33" s="35" t="s">
        <v>129</v>
      </c>
      <c r="C33" s="31">
        <v>1</v>
      </c>
    </row>
    <row r="34" spans="1:3" x14ac:dyDescent="0.3">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2025-03-03T23:11:17Z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