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GUADUAS/MARCO ANTONIO NIETO/"/>
    </mc:Choice>
  </mc:AlternateContent>
  <xr:revisionPtr revIDLastSave="75" documentId="8_{10004844-D272-4ED8-85CE-28906D259CE2}" xr6:coauthVersionLast="47" xr6:coauthVersionMax="47" xr10:uidLastSave="{3D15C395-4090-420E-B296-A562A0B85FB9}"/>
  <bookViews>
    <workbookView xWindow="-110" yWindow="-110" windowWidth="19420" windowHeight="10300" activeTab="1"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 r:id="rId10"/>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0" l="1"/>
  <c r="B16" i="18"/>
  <c r="B27" i="18" s="1"/>
  <c r="B8" i="18"/>
  <c r="H21" i="17"/>
  <c r="H23" i="17" s="1"/>
  <c r="H25" i="17" s="1"/>
  <c r="G21" i="17"/>
  <c r="G23" i="17" s="1"/>
  <c r="G25" i="17" s="1"/>
  <c r="F21" i="17"/>
  <c r="F23" i="17" s="1"/>
  <c r="F25" i="17" s="1"/>
  <c r="E21" i="17"/>
  <c r="E23" i="17" s="1"/>
  <c r="E25" i="17" s="1"/>
  <c r="D21" i="17"/>
  <c r="D23" i="17" s="1"/>
  <c r="D25" i="17" s="1"/>
  <c r="H20" i="17"/>
  <c r="H22" i="17" s="1"/>
  <c r="H24" i="17" s="1"/>
  <c r="G20" i="17"/>
  <c r="G22" i="17" s="1"/>
  <c r="G24" i="17" s="1"/>
  <c r="F20" i="17"/>
  <c r="F22" i="17" s="1"/>
  <c r="F24" i="17" s="1"/>
  <c r="E20" i="17"/>
  <c r="E22" i="17" s="1"/>
  <c r="E24" i="17" s="1"/>
  <c r="D20" i="17"/>
  <c r="D22" i="17" s="1"/>
  <c r="D24" i="17" s="1"/>
  <c r="B2" i="11"/>
  <c r="D34" i="5"/>
  <c r="D35" i="5"/>
  <c r="B8" i="17"/>
  <c r="B7" i="18"/>
  <c r="B6" i="18"/>
  <c r="B5" i="18"/>
  <c r="B4" i="18"/>
  <c r="B3" i="18"/>
  <c r="B2" i="18"/>
  <c r="B7" i="17"/>
  <c r="B6" i="17"/>
  <c r="B5" i="17"/>
  <c r="B4" i="17"/>
  <c r="B3" i="17"/>
  <c r="B2" i="17"/>
  <c r="B17" i="11"/>
  <c r="C11" i="11"/>
  <c r="C10" i="11"/>
  <c r="B7" i="11"/>
  <c r="B7" i="14"/>
  <c r="B6" i="14"/>
  <c r="B5" i="14"/>
  <c r="B4" i="14"/>
  <c r="B3" i="14"/>
  <c r="B2" i="14"/>
  <c r="B15" i="5"/>
  <c r="B8" i="11" s="1"/>
  <c r="B4" i="10"/>
  <c r="B4" i="11" s="1"/>
  <c r="B5" i="10"/>
  <c r="B5" i="11" s="1"/>
  <c r="B6" i="10"/>
  <c r="B6" i="11" s="1"/>
  <c r="B3" i="10"/>
  <c r="B3" i="11" s="1"/>
  <c r="B28" i="11" l="1"/>
  <c r="B9" i="17"/>
</calcChain>
</file>

<file path=xl/sharedStrings.xml><?xml version="1.0" encoding="utf-8"?>
<sst xmlns="http://schemas.openxmlformats.org/spreadsheetml/2006/main" count="295" uniqueCount="198">
  <si>
    <t>Juzgado</t>
  </si>
  <si>
    <t xml:space="preserve">Demandante </t>
  </si>
  <si>
    <t>Radicado(23 digitos)</t>
  </si>
  <si>
    <t xml:space="preserve">Situcion Laboral </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</si>
  <si>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</si>
  <si>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</si>
  <si>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</si>
  <si>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</si>
  <si>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</si>
  <si>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</si>
  <si>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</si>
  <si>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</si>
  <si>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</si>
  <si>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</si>
  <si>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</si>
  <si>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</si>
  <si>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</si>
  <si>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</si>
  <si>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</si>
  <si>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</si>
  <si>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</si>
  <si>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</si>
  <si>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</si>
  <si>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</si>
  <si>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</si>
  <si>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</si>
  <si>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</si>
  <si>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</si>
  <si>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</si>
  <si>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</si>
  <si>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</si>
  <si>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</si>
  <si>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</si>
  <si>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</si>
  <si>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</si>
  <si>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</si>
  <si>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</si>
  <si>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</si>
  <si>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</si>
  <si>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</si>
  <si>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</si>
  <si>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</si>
  <si>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</si>
  <si>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</si>
  <si>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</si>
  <si>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</si>
  <si>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</si>
  <si>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</si>
  <si>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</si>
  <si>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</si>
  <si>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</si>
  <si>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</si>
  <si>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</si>
  <si>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</si>
  <si>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</si>
  <si>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</si>
  <si>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</si>
  <si>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</si>
  <si>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</si>
  <si>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</si>
  <si>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</si>
  <si>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</si>
  <si>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</si>
  <si>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</si>
  <si>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</si>
  <si>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</si>
  <si>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</si>
  <si>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</si>
  <si>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</si>
  <si>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</si>
  <si>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</si>
  <si>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</si>
  <si>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</si>
  <si>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</si>
  <si>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</si>
  <si>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</si>
  <si>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</si>
  <si>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</si>
  <si>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</si>
  <si>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</si>
  <si>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</si>
  <si>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</si>
  <si>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</si>
  <si>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</si>
  <si>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</si>
  <si>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</si>
  <si>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</si>
  <si>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</si>
  <si>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</si>
  <si>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</si>
  <si>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</si>
  <si>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</si>
  <si>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</si>
  <si>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</si>
  <si>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</si>
  <si>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</si>
  <si>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</si>
  <si>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</si>
  <si>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</si>
  <si>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CONTINGENCIA</t>
  </si>
  <si>
    <t xml:space="preserve">SI </t>
  </si>
  <si>
    <t>COASEGURO RETENCION ALLIANZ (%)</t>
  </si>
  <si>
    <t>PROBABLE GENERALES</t>
  </si>
  <si>
    <t>EVENTUAL GENERALES</t>
  </si>
  <si>
    <t>PROBABLE RC MEDICA</t>
  </si>
  <si>
    <t>EVENTUAL RC MEDICA</t>
  </si>
  <si>
    <t>PROBABLE AVIACION,SALUD,VIDA</t>
  </si>
  <si>
    <t>EVENTUAL AVIACION,SALUD,VIDA</t>
  </si>
  <si>
    <t>JUZGADO</t>
  </si>
  <si>
    <t>LLAMADA EN GARANTIA</t>
  </si>
  <si>
    <t>CONCURRENCIA</t>
  </si>
  <si>
    <t xml:space="preserve">SUMA SOLICITADA </t>
  </si>
  <si>
    <t xml:space="preserve">CONTINGENCIA ACTUAL </t>
  </si>
  <si>
    <t xml:space="preserve">CAMBIO DE CONTINGENCIA </t>
  </si>
  <si>
    <t>COMENTARIO OUT</t>
  </si>
  <si>
    <t>AUTORIZACION COMPAÑÍA SUMA</t>
  </si>
  <si>
    <t xml:space="preserve">AUTORIZACION COMPAÑÍA COMENTARIOS </t>
  </si>
  <si>
    <t xml:space="preserve">CONCEPTO DE CONCILIACIÓN 330 </t>
  </si>
  <si>
    <t>CAMBIO CONTINGENCIA PJ</t>
  </si>
  <si>
    <t>RADICADO(23 DIGITOS)</t>
  </si>
  <si>
    <t>DEMANDADO</t>
  </si>
  <si>
    <t xml:space="preserve">DEMANDANTE </t>
  </si>
  <si>
    <t>TIPO DE VINCULACION COMPAÑÍA</t>
  </si>
  <si>
    <t>NOMBRE DE LESIONADO O MUERTO (S)</t>
  </si>
  <si>
    <t>FECHA DE LOS HECHOS</t>
  </si>
  <si>
    <t>FECHA DE SOLICITUD AUDIENCIA PREJUDICIAL</t>
  </si>
  <si>
    <t>FECHA DE AUDIENCIA PREJUDICIAL</t>
  </si>
  <si>
    <t>VALOR DE LAS PRETENSIONES TOTALES DE LA DEMANDA (EN PESOS NO EN SMMLV)</t>
  </si>
  <si>
    <t>PERJUICIOS RECLAMADOS  (EN PESOS NO EN SMMLV)</t>
  </si>
  <si>
    <t>ASEGURADO</t>
  </si>
  <si>
    <t>NIT ASEGURADO</t>
  </si>
  <si>
    <t xml:space="preserve">NO. PÓLIZA VINCULADA (LAS QUE SE NECESITE SOLICITAR). </t>
  </si>
  <si>
    <t>FECHA DE ASIGNACIÓN</t>
  </si>
  <si>
    <t>FECHA DE NOTIFICACIÓN</t>
  </si>
  <si>
    <t xml:space="preserve">FECHA DE CONTESTACION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</si>
  <si>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</si>
  <si>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VISTO BUENO OUTSOUCING</t>
  </si>
  <si>
    <t xml:space="preserve">CONTINGENCIA </t>
  </si>
  <si>
    <t xml:space="preserve">PROBABLE </t>
  </si>
  <si>
    <t xml:space="preserve">EVENTUAL </t>
  </si>
  <si>
    <t>COMENTARIOS CLASIFICACIÓN Y VALOR 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</si>
  <si>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</si>
  <si>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</si>
  <si>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</si>
  <si>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</si>
  <si>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</si>
  <si>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</si>
  <si>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COMENTARIOS CAMBIO DE CONTINGENCIA </t>
  </si>
  <si>
    <t xml:space="preserve">ACTUALIZACION DE CONTINGENCIA  </t>
  </si>
  <si>
    <t xml:space="preserve">COMENTARIO Y MOTIVO DE ACTUALIZACION DE CONTINGENCIA </t>
  </si>
  <si>
    <t>COMENTARIOS ABOGADO EXTERNO</t>
  </si>
  <si>
    <t>Descripción</t>
  </si>
  <si>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</si>
  <si>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t xml:space="preserve">Procesos judiciales llevados a cabo en distintas ciudades con los mismos demandantes. </t>
  </si>
  <si>
    <t xml:space="preserve">Demandantes con vínculos consanguineos, de afinidad y/o amistad con el asegurado. </t>
  </si>
  <si>
    <t xml:space="preserve">Prima contratada alta comparada con los ingresos reales del asegurado; Valor del aseguro excesivo o con valor que supera lo devegado por el asegurado. </t>
  </si>
  <si>
    <t>Lesiones y/o afectaciones del asegurado preexistentes.</t>
  </si>
  <si>
    <t xml:space="preserve"> Múltiples reclamos por la misma pérdida y similar.</t>
  </si>
  <si>
    <t>Múltiples aseguramientos del mismo tipo.</t>
  </si>
  <si>
    <r>
      <rPr>
        <b/>
        <sz val="10"/>
        <color theme="1"/>
        <rFont val="Century Gothic"/>
        <family val="2"/>
      </rPr>
      <t>PJ</t>
    </r>
    <r>
      <rPr>
        <sz val="10"/>
        <color theme="1"/>
        <rFont val="Century Gothic"/>
        <family val="2"/>
      </rPr>
      <t xml:space="preserve"> - Exageración pretensiones materiales (lucro cesante y daño emergente).</t>
    </r>
  </si>
  <si>
    <r>
      <rPr>
        <b/>
        <sz val="10"/>
        <color theme="1"/>
        <rFont val="Century Gothic"/>
        <family val="2"/>
      </rPr>
      <t xml:space="preserve">PJ </t>
    </r>
    <r>
      <rPr>
        <sz val="10"/>
        <color theme="1"/>
        <rFont val="Century Gothic"/>
        <family val="2"/>
      </rPr>
      <t>- Lesiones/circunstancias sin relación o inconsistentes con los hechos demandados.</t>
    </r>
  </si>
  <si>
    <r>
      <rPr>
        <b/>
        <sz val="10"/>
        <color theme="1"/>
        <rFont val="Century Gothic"/>
        <family val="2"/>
      </rPr>
      <t xml:space="preserve">PJ </t>
    </r>
    <r>
      <rPr>
        <sz val="10"/>
        <color theme="1"/>
        <rFont val="Century Gothic"/>
        <family val="2"/>
      </rPr>
      <t>- Soportes de asegurados/terceros demandantes adulterados.</t>
    </r>
  </si>
  <si>
    <r>
      <rPr>
        <b/>
        <sz val="10"/>
        <color theme="1"/>
        <rFont val="Century Gothic"/>
        <family val="2"/>
      </rPr>
      <t xml:space="preserve">PJ </t>
    </r>
    <r>
      <rPr>
        <sz val="10"/>
        <color theme="1"/>
        <rFont val="Century Gothic"/>
        <family val="2"/>
      </rPr>
      <t>- Demandantes involucrados en otros siniestros y procesos judiciales.</t>
    </r>
  </si>
  <si>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</si>
  <si>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</si>
  <si>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r>
      <rPr>
        <b/>
        <sz val="10"/>
        <color theme="1"/>
        <rFont val="Century Gothic"/>
        <family val="2"/>
      </rPr>
      <t xml:space="preserve">PJ </t>
    </r>
    <r>
      <rPr>
        <sz val="10"/>
        <color theme="1"/>
        <rFont val="Century Gothic"/>
        <family val="2"/>
      </rPr>
      <t>- Sumas elevadas aseguradas con respecto a la ocupación desarrollada del asegurado.</t>
    </r>
  </si>
  <si>
    <r>
      <rPr>
        <b/>
        <sz val="10"/>
        <color theme="1"/>
        <rFont val="Century Gothic"/>
        <family val="2"/>
      </rPr>
      <t xml:space="preserve">PJ </t>
    </r>
    <r>
      <rPr>
        <sz val="10"/>
        <color theme="1"/>
        <rFont val="Century Gothic"/>
        <family val="2"/>
      </rPr>
      <t>- Reticencia</t>
    </r>
  </si>
  <si>
    <r>
      <rPr>
        <b/>
        <sz val="10"/>
        <color theme="1"/>
        <rFont val="Century Gothic"/>
        <family val="2"/>
      </rPr>
      <t>PJ</t>
    </r>
    <r>
      <rPr>
        <sz val="10"/>
        <color theme="1"/>
        <rFont val="Century Gothic"/>
        <family val="2"/>
      </rPr>
      <t xml:space="preserve"> - Reclamaciones presentadas durante la misma vigencia de la póliza por cisrcunsatancias similares. </t>
    </r>
  </si>
  <si>
    <r>
      <rPr>
        <b/>
        <sz val="10"/>
        <color theme="1"/>
        <rFont val="Century Gothic"/>
        <family val="2"/>
      </rPr>
      <t>PJ</t>
    </r>
    <r>
      <rPr>
        <sz val="10"/>
        <color theme="1"/>
        <rFont val="Century Gothic"/>
        <family val="2"/>
      </rPr>
      <t xml:space="preserve"> - El asegurado tiene más de un seguro de vida en la misma o con otras compañías.</t>
    </r>
  </si>
  <si>
    <t>ANTIFRAUDE</t>
  </si>
  <si>
    <t>SI / NO</t>
  </si>
  <si>
    <t xml:space="preserve">En caso de ser afirmativo, explicar: </t>
  </si>
  <si>
    <t>Validar si en proceso se presentan alguna de las siguientes situaciones :</t>
  </si>
  <si>
    <t>Diferencia entre el lucro cesante y daño emergente pretendidos por los demandantes en el proceso judicial Vs tasacion objetivada.</t>
  </si>
  <si>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</si>
  <si>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t>25320-31-89-001-2024-00142-00</t>
  </si>
  <si>
    <t>JUZGADO PROMISCUO DEL CIRCUITO DE GUADUAS CUNDINAMARCA</t>
  </si>
  <si>
    <t>1. INVERTRAC S.A. NIT. 800.136.310-5
2. ALLIANZ SEGUROS S.A. NIT. 860.026.182-5
3. FRONTERA ENERGY COLOMBIA CORP. NIT.830.126.302-2
4. SBS SEGUROS COLOMBIA S.A. NIT. 860.037.707-9
5. YEIMY YORGETD VASQUEZ VARONA C.C. 26.428.670</t>
  </si>
  <si>
    <t>NO APLICA</t>
  </si>
  <si>
    <t>16 DE ABRIL DE 2020</t>
  </si>
  <si>
    <t>1 DE JUNIO DE 2022</t>
  </si>
  <si>
    <t>26 DE ABRIL DE 2022</t>
  </si>
  <si>
    <t>BÁSICO R.C.E. HIDROCARBUROS</t>
  </si>
  <si>
    <t>El día 16 de abril de 2020 se presentó un accidente de tránsito en el km 36 + 900 vía Villeta - Guaduas, cuando el vehiculo tipo tracto camión sisterna de placas SND-922 tuvo un volcamiento, generando un derrame de ptroleo sobre el predio denominado "Villa Luisa". Ante la ocurrencia del hecho se realizó el Informe Policiald e Accidente de Tránsito No. C-001092082. Para el momento de ocurrencia del hecho el vehiculo de carga era de propiedad de la señora Yeimy Yorgetd Vasquez Varona, se encontraba vinculado a la empresa de transporte INVERTRAC S.A. y el crudo de petroleo pertenecia a la empresa FRONTERA ENERGY COLOMBIA CORP.
Adicionalmene el vehiculo de carga se encontraba asegurado por ALLIANZ SEGUROS S.A. Si bien se hace mención a una póliza de responsabilidad civil extracontractual para el transporte de hidrocarburos, se aclara que, al verificar los anexos de la demanda se encuentran dos pólizas expedidas por la compañia i) la Poliza de RC Hidrocarburos No. 022650430 / 0 y la ii) Póliza Auto Colectivo Pesados No. 022445431 / 68.
Como consecuencia del derrame de petroleo se realizaron multiples actuaciones por pate de entes de control y autoridades locales como la Alcaldia Municipal de Guaduas - Cundinamarca, la Corporación Autonoma Regional de Cundinamarca - CAR , y la Inspección de Policia, incluyendo estudios en materia ambiental en la zona afectada los cuales concluyen que se ocasionaron multiples afectaciones ambientales y de productividad, los cuales no fueron correctamente evaluados ni tratados.</t>
  </si>
  <si>
    <t>Yeimy Yorgetd Velasquez Varona</t>
  </si>
  <si>
    <t>022650430/0</t>
  </si>
  <si>
    <t>26 DE FEBRERO DE 2025</t>
  </si>
  <si>
    <t>29 DE OCTUBRE DE 2024</t>
  </si>
  <si>
    <t>29 DE ENERO DE 2025</t>
  </si>
  <si>
    <t>Daño Moral</t>
  </si>
  <si>
    <t>MARCO ANTONIO NIETO ACUÑA C.C. 79.001.278</t>
  </si>
  <si>
    <t>SINIESTRO  91039961  APL 214519</t>
  </si>
  <si>
    <t>Básico RCE Hidrocarburos</t>
  </si>
  <si>
    <t>10% con mínimo
3.000.000,00</t>
  </si>
  <si>
    <t>10/03/2020-10/03/2021</t>
  </si>
  <si>
    <t xml:space="preserve">• Disminución de la suma asegurada por pago de indemnizaciones con cargo a la PÓLIZA 22650430
</t>
  </si>
  <si>
    <t>Revisada la siniestralidad a corte de diciembre de 2024, se han realizado pagos en la garantia Básico RCE Hidrocarburos, por valor de $25.354.966.748</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</si>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</sst>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2" formatCode="_-&quot;$&quot;\ * #,##0_-;\-&quot;$&quot;\ * #,##0_-;_-&quot;$&quot;\ * &quot;-&quot;_-;_-@_-"/>
    <numFmt numFmtId="44" formatCode="_-&quot;$&quot;\ * #,##0.00_-;\-&quot;$&quot;\ * #,##0.00_-;_-&quot;$&quot;\ * &quot;-&quot;??_-;_-@_-"/>
    <numFmt numFmtId="164" formatCode="_-&quot;$&quot;\ * #,##0_-;\-&quot;$&quot;\ * #,##0_-;_-&quot;$&quot;\ *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4" fillId="2" borderId="8" xfId="0" applyFont="1" applyFill="1" applyBorder="1" applyAlignment="1">
      <alignment horizontal="justify" vertical="center"/>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6" fontId="0" fillId="0" borderId="1" xfId="1" applyNumberFormat="1" applyFon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3"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42" fontId="0" fillId="5" borderId="1" xfId="1" applyFont="1" applyFill="1" applyBorder="1" applyAlignment="1">
      <alignment horizontal="justify" vertical="top"/>
    </xf>
    <xf numFmtId="44" fontId="0" fillId="5" borderId="1" xfId="3" applyFont="1" applyFill="1" applyBorder="1" applyAlignment="1">
      <alignment horizontal="center"/>
    </xf>
    <xf numFmtId="0" fontId="0" fillId="5" borderId="1" xfId="0" applyFill="1" applyBorder="1" applyAlignment="1">
      <alignment horizontal="justify" vertical="top"/>
    </xf>
    <xf numFmtId="0" fontId="0" fillId="7" borderId="13" xfId="0" applyFill="1" applyBorder="1" applyAlignment="1">
      <alignment horizontal="justify" vertical="top"/>
    </xf>
    <xf numFmtId="0" fontId="0" fillId="7" borderId="0" xfId="0" applyFill="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xf numFmtId="3" fontId="0" fillId="0" borderId="2" xfId="0" applyNumberForma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D35"/>
  <sheetViews>
    <sheetView zoomScale="85" zoomScaleNormal="85" workbookViewId="0">
      <selection activeCell="B26" sqref="B26:C26"/>
    </sheetView>
  </sheetViews>
  <sheetFormatPr baseColWidth="10" defaultColWidth="0" defaultRowHeight="14.5" x14ac:dyDescent="0.35"/>
  <cols>
    <col min="1" max="1" width="92.6328125" style="7" customWidth="1"/>
    <col min="2" max="2" width="63.90625" style="7" customWidth="1"/>
    <col min="3" max="3" width="75.08984375" style="7" customWidth="1"/>
    <col min="4" max="16384" width="11.453125" style="2" hidden="1"/>
  </cols>
  <sheetData>
    <row r="1" spans="1:3" ht="28.5" customHeight="1" x14ac:dyDescent="0.35">
      <c r="A1" s="56" t="s">
        <v>28</v>
      </c>
      <c r="B1" s="56"/>
      <c r="C1" s="56"/>
    </row>
    <row r="2" spans="1:3" x14ac:dyDescent="0.35">
      <c r="A2" s="5" t="s">
        <v>119</v>
      </c>
      <c r="B2" s="59" t="s">
        <v>175</v>
      </c>
      <c r="C2" s="60"/>
    </row>
    <row r="3" spans="1:3" x14ac:dyDescent="0.35">
      <c r="A3" s="5" t="s">
        <v>108</v>
      </c>
      <c r="B3" s="57" t="s">
        <v>176</v>
      </c>
      <c r="C3" s="58"/>
    </row>
    <row r="4" spans="1:3" x14ac:dyDescent="0.35">
      <c r="A4" s="5" t="s">
        <v>120</v>
      </c>
      <c r="B4" s="54" t="s">
        <v>177</v>
      </c>
      <c r="C4" s="58"/>
    </row>
    <row r="5" spans="1:3" ht="14.4" customHeight="1" x14ac:dyDescent="0.35">
      <c r="A5" s="5" t="s">
        <v>121</v>
      </c>
      <c r="B5" s="54" t="s">
        <v>190</v>
      </c>
      <c r="C5" s="58"/>
    </row>
    <row r="6" spans="1:3" x14ac:dyDescent="0.35">
      <c r="A6" s="5" t="s">
        <v>122</v>
      </c>
      <c r="B6" s="42" t="s">
        <v>93</v>
      </c>
      <c r="C6" s="42"/>
    </row>
    <row r="7" spans="1:3" x14ac:dyDescent="0.35">
      <c r="A7" s="5" t="s">
        <v>123</v>
      </c>
      <c r="B7" s="57" t="s">
        <v>178</v>
      </c>
      <c r="C7" s="58"/>
    </row>
    <row r="8" spans="1:3" x14ac:dyDescent="0.35">
      <c r="A8" s="5" t="s">
        <v>124</v>
      </c>
      <c r="B8" s="54" t="s">
        <v>179</v>
      </c>
      <c r="C8" s="55"/>
    </row>
    <row r="9" spans="1:3" x14ac:dyDescent="0.35">
      <c r="A9" s="5" t="s">
        <v>125</v>
      </c>
      <c r="B9" s="54" t="s">
        <v>181</v>
      </c>
      <c r="C9" s="55"/>
    </row>
    <row r="10" spans="1:3" x14ac:dyDescent="0.35">
      <c r="A10" s="5" t="s">
        <v>126</v>
      </c>
      <c r="B10" s="54" t="s">
        <v>180</v>
      </c>
      <c r="C10" s="55"/>
    </row>
    <row r="11" spans="1:3" ht="23.25" customHeight="1" x14ac:dyDescent="0.35">
      <c r="A11" s="5" t="s">
        <v>16</v>
      </c>
      <c r="B11" s="54" t="s">
        <v>182</v>
      </c>
      <c r="C11" s="55"/>
    </row>
    <row r="12" spans="1:3" x14ac:dyDescent="0.35">
      <c r="A12" s="43" t="s">
        <v>135</v>
      </c>
      <c r="B12" s="44" t="s">
        <v>183</v>
      </c>
      <c r="C12" s="42"/>
    </row>
    <row r="13" spans="1:3" ht="30" customHeight="1" x14ac:dyDescent="0.35">
      <c r="A13" s="43"/>
      <c r="B13" s="42"/>
      <c r="C13" s="42"/>
    </row>
    <row r="14" spans="1:3" ht="73.5" customHeight="1" x14ac:dyDescent="0.35">
      <c r="A14" s="43"/>
      <c r="B14" s="42"/>
      <c r="C14" s="42"/>
    </row>
    <row r="15" spans="1:3" x14ac:dyDescent="0.35">
      <c r="A15" s="5" t="s">
        <v>127</v>
      </c>
      <c r="B15" s="48">
        <f>SUM(C17,C18,C20,C21,C23)</f>
        <v>429155114</v>
      </c>
      <c r="C15" s="49"/>
    </row>
    <row r="16" spans="1:3" ht="33.75" customHeight="1" x14ac:dyDescent="0.35">
      <c r="A16" s="50" t="s">
        <v>128</v>
      </c>
      <c r="B16" s="51" t="s">
        <v>34</v>
      </c>
      <c r="C16" s="51"/>
    </row>
    <row r="17" spans="1:3" ht="33.75" customHeight="1" x14ac:dyDescent="0.35">
      <c r="A17" s="50"/>
      <c r="B17" s="11" t="s">
        <v>35</v>
      </c>
      <c r="C17" s="40">
        <v>216341460</v>
      </c>
    </row>
    <row r="18" spans="1:3" ht="33.75" customHeight="1" x14ac:dyDescent="0.35">
      <c r="A18" s="50"/>
      <c r="B18" s="11" t="s">
        <v>36</v>
      </c>
      <c r="C18" s="40">
        <v>70463654</v>
      </c>
    </row>
    <row r="19" spans="1:3" x14ac:dyDescent="0.35">
      <c r="A19" s="50"/>
      <c r="B19" s="52" t="s">
        <v>37</v>
      </c>
      <c r="C19" s="53"/>
    </row>
    <row r="20" spans="1:3" x14ac:dyDescent="0.35">
      <c r="A20" s="50"/>
      <c r="B20" s="11" t="s">
        <v>189</v>
      </c>
      <c r="C20" s="40">
        <v>142350000</v>
      </c>
    </row>
    <row r="21" spans="1:3" x14ac:dyDescent="0.35">
      <c r="A21" s="50"/>
      <c r="B21" s="11"/>
      <c r="C21" s="6"/>
    </row>
    <row r="22" spans="1:3" x14ac:dyDescent="0.35">
      <c r="A22" s="50"/>
      <c r="B22" s="52" t="s">
        <v>90</v>
      </c>
      <c r="C22" s="53"/>
    </row>
    <row r="23" spans="1:3" x14ac:dyDescent="0.35">
      <c r="A23" s="50"/>
      <c r="B23" s="11"/>
      <c r="C23" s="16"/>
    </row>
    <row r="24" spans="1:3" x14ac:dyDescent="0.35">
      <c r="A24" s="5" t="s">
        <v>129</v>
      </c>
      <c r="B24" s="42" t="s">
        <v>184</v>
      </c>
      <c r="C24" s="42"/>
    </row>
    <row r="25" spans="1:3" x14ac:dyDescent="0.35">
      <c r="A25" s="5" t="s">
        <v>130</v>
      </c>
      <c r="B25" s="45">
        <v>26428670</v>
      </c>
      <c r="C25" s="42"/>
    </row>
    <row r="26" spans="1:3" x14ac:dyDescent="0.35">
      <c r="A26" s="5" t="s">
        <v>131</v>
      </c>
      <c r="B26" s="42" t="s">
        <v>185</v>
      </c>
      <c r="C26" s="42"/>
    </row>
    <row r="27" spans="1:3" x14ac:dyDescent="0.35">
      <c r="A27" s="5" t="s">
        <v>132</v>
      </c>
      <c r="B27" s="46" t="s">
        <v>187</v>
      </c>
      <c r="C27" s="47"/>
    </row>
    <row r="28" spans="1:3" x14ac:dyDescent="0.35">
      <c r="A28" s="5" t="s">
        <v>133</v>
      </c>
      <c r="B28" s="41" t="s">
        <v>188</v>
      </c>
      <c r="C28" s="41"/>
    </row>
    <row r="29" spans="1:3" x14ac:dyDescent="0.35">
      <c r="A29" s="5" t="s">
        <v>134</v>
      </c>
      <c r="B29" s="42" t="s">
        <v>186</v>
      </c>
      <c r="C29" s="42"/>
    </row>
    <row r="34" spans="4:4" x14ac:dyDescent="0.35">
      <c r="D34" s="2" t="str">
        <f t="shared" ref="D34:D35" si="0">UPPER(A34)</f>
        <v/>
      </c>
    </row>
    <row r="35" spans="4:4" x14ac:dyDescent="0.35">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topLeftCell="A34" zoomScale="90" zoomScaleNormal="90" workbookViewId="0">
      <selection activeCell="C54" sqref="C54"/>
    </sheetView>
  </sheetViews>
  <sheetFormatPr baseColWidth="10" defaultColWidth="0" defaultRowHeight="14.5" x14ac:dyDescent="0.35"/>
  <cols>
    <col min="1" max="1" width="44.453125" customWidth="1"/>
    <col min="2" max="2" width="25.90625" customWidth="1"/>
    <col min="3" max="3" width="100.6328125" customWidth="1"/>
    <col min="4" max="16384" width="11.453125" hidden="1"/>
  </cols>
  <sheetData>
    <row r="1" spans="1:3" ht="26" x14ac:dyDescent="0.35">
      <c r="A1" s="71" t="s">
        <v>27</v>
      </c>
      <c r="B1" s="71"/>
      <c r="C1" s="71"/>
    </row>
    <row r="2" spans="1:3" x14ac:dyDescent="0.35">
      <c r="A2" s="13" t="s">
        <v>14</v>
      </c>
      <c r="B2" s="72" t="s">
        <v>191</v>
      </c>
      <c r="C2" s="73"/>
    </row>
    <row r="3" spans="1:3" x14ac:dyDescent="0.35">
      <c r="A3" s="5" t="s">
        <v>2</v>
      </c>
      <c r="B3" s="42" t="str">
        <f>'GENERALES NOTA 322'!B2:C2</f>
        <v>25320-31-89-001-2024-00142-00</v>
      </c>
      <c r="C3" s="42"/>
    </row>
    <row r="4" spans="1:3" x14ac:dyDescent="0.35">
      <c r="A4" s="5" t="s">
        <v>0</v>
      </c>
      <c r="B4" s="42" t="str">
        <f>'GENERALES NOTA 322'!B3:C3</f>
        <v>JUZGADO PROMISCUO DEL CIRCUITO DE GUADUAS CUNDINAMARCA</v>
      </c>
      <c r="C4" s="42"/>
    </row>
    <row r="5" spans="1:3" x14ac:dyDescent="0.35">
      <c r="A5" s="5" t="s">
        <v>91</v>
      </c>
      <c r="B5" s="42" t="str">
        <f>'GENERALES NOTA 322'!B4:C4</f>
        <v>1. INVERTRAC S.A. NIT. 800.136.310-5
2. ALLIANZ SEGUROS S.A. NIT. 860.026.182-5
3. FRONTERA ENERGY COLOMBIA CORP. NIT.830.126.302-2
4. SBS SEGUROS COLOMBIA S.A. NIT. 860.037.707-9
5. YEIMY YORGETD VASQUEZ VARONA C.C. 26.428.670</v>
      </c>
      <c r="C5" s="42"/>
    </row>
    <row r="6" spans="1:3" x14ac:dyDescent="0.35">
      <c r="A6" s="5" t="s">
        <v>1</v>
      </c>
      <c r="B6" s="42" t="str">
        <f>'GENERALES NOTA 322'!B5:C5</f>
        <v>MARCO ANTONIO NIETO ACUÑA C.C. 79.001.278</v>
      </c>
      <c r="C6" s="42"/>
    </row>
    <row r="7" spans="1:3" x14ac:dyDescent="0.35">
      <c r="A7" s="5" t="s">
        <v>92</v>
      </c>
      <c r="B7" s="42">
        <f>B8</f>
        <v>22650430</v>
      </c>
      <c r="C7" s="42"/>
    </row>
    <row r="8" spans="1:3" x14ac:dyDescent="0.35">
      <c r="A8" s="13" t="s">
        <v>15</v>
      </c>
      <c r="B8" s="42">
        <v>22650430</v>
      </c>
      <c r="C8" s="42"/>
    </row>
    <row r="9" spans="1:3" x14ac:dyDescent="0.35">
      <c r="A9" s="13" t="s">
        <v>16</v>
      </c>
      <c r="B9" s="42" t="s">
        <v>192</v>
      </c>
      <c r="C9" s="42"/>
    </row>
    <row r="10" spans="1:3" x14ac:dyDescent="0.35">
      <c r="A10" s="13" t="s">
        <v>60</v>
      </c>
      <c r="B10" s="106">
        <v>702242400</v>
      </c>
      <c r="C10" s="75"/>
    </row>
    <row r="11" spans="1:3" x14ac:dyDescent="0.35">
      <c r="A11" s="13" t="s">
        <v>98</v>
      </c>
      <c r="B11" s="63" t="s">
        <v>193</v>
      </c>
      <c r="C11" s="73"/>
    </row>
    <row r="12" spans="1:3" x14ac:dyDescent="0.35">
      <c r="A12" s="13" t="s">
        <v>46</v>
      </c>
      <c r="B12" s="57" t="s">
        <v>51</v>
      </c>
      <c r="C12" s="58"/>
    </row>
    <row r="13" spans="1:3" x14ac:dyDescent="0.35">
      <c r="A13" s="13" t="s">
        <v>17</v>
      </c>
      <c r="B13" s="42" t="s">
        <v>194</v>
      </c>
      <c r="C13" s="42"/>
    </row>
    <row r="14" spans="1:3" x14ac:dyDescent="0.35">
      <c r="A14" s="13" t="s">
        <v>18</v>
      </c>
      <c r="B14" s="42" t="s">
        <v>21</v>
      </c>
      <c r="C14" s="42"/>
    </row>
    <row r="15" spans="1:3" x14ac:dyDescent="0.35">
      <c r="A15" s="13" t="s">
        <v>19</v>
      </c>
      <c r="B15" s="42" t="s">
        <v>21</v>
      </c>
      <c r="C15" s="42"/>
    </row>
    <row r="16" spans="1:3" x14ac:dyDescent="0.35">
      <c r="A16" s="69" t="s">
        <v>20</v>
      </c>
      <c r="B16" s="42"/>
      <c r="C16" s="42"/>
    </row>
    <row r="17" spans="1:3" x14ac:dyDescent="0.35">
      <c r="A17" s="70"/>
      <c r="B17" s="9" t="s">
        <v>26</v>
      </c>
      <c r="C17" s="10" t="s">
        <v>4</v>
      </c>
    </row>
    <row r="18" spans="1:3" x14ac:dyDescent="0.35">
      <c r="A18" s="70"/>
      <c r="B18" s="11"/>
      <c r="C18" s="11"/>
    </row>
    <row r="19" spans="1:3" x14ac:dyDescent="0.35">
      <c r="A19" s="70"/>
      <c r="B19" s="11"/>
      <c r="C19" s="11"/>
    </row>
    <row r="20" spans="1:3" x14ac:dyDescent="0.35">
      <c r="A20" s="70"/>
      <c r="B20" s="11"/>
      <c r="C20" s="11"/>
    </row>
    <row r="21" spans="1:3" x14ac:dyDescent="0.35">
      <c r="A21" s="13" t="s">
        <v>13</v>
      </c>
      <c r="B21" s="42"/>
      <c r="C21" s="42"/>
    </row>
    <row r="22" spans="1:3" x14ac:dyDescent="0.35">
      <c r="A22" s="13" t="s">
        <v>47</v>
      </c>
      <c r="B22" s="57"/>
      <c r="C22" s="58"/>
    </row>
    <row r="23" spans="1:3" x14ac:dyDescent="0.35">
      <c r="A23" s="13" t="s">
        <v>5</v>
      </c>
      <c r="B23" s="42" t="s">
        <v>9</v>
      </c>
      <c r="C23" s="42"/>
    </row>
    <row r="24" spans="1:3" x14ac:dyDescent="0.35">
      <c r="A24" s="13" t="s">
        <v>58</v>
      </c>
      <c r="B24" s="42"/>
      <c r="C24" s="42"/>
    </row>
    <row r="25" spans="1:3" x14ac:dyDescent="0.35">
      <c r="A25" s="13" t="s">
        <v>25</v>
      </c>
      <c r="B25" s="42">
        <v>50000000</v>
      </c>
      <c r="C25" s="42"/>
    </row>
    <row r="26" spans="1:3" x14ac:dyDescent="0.35">
      <c r="A26" s="12" t="s">
        <v>59</v>
      </c>
      <c r="B26" s="42" t="s">
        <v>21</v>
      </c>
      <c r="C26" s="42"/>
    </row>
    <row r="27" spans="1:3" x14ac:dyDescent="0.35">
      <c r="A27" s="68" t="s">
        <v>50</v>
      </c>
      <c r="B27" s="68"/>
      <c r="C27" s="68"/>
    </row>
    <row r="28" spans="1:3" ht="14.4" customHeight="1" x14ac:dyDescent="0.35">
      <c r="A28" s="63" t="s">
        <v>24</v>
      </c>
      <c r="B28" s="64"/>
      <c r="C28" s="29"/>
    </row>
    <row r="29" spans="1:3" ht="14.4" customHeight="1" x14ac:dyDescent="0.35">
      <c r="A29" s="65" t="s">
        <v>23</v>
      </c>
      <c r="B29" s="66"/>
      <c r="C29" s="29"/>
    </row>
    <row r="30" spans="1:3" ht="14.4" customHeight="1" x14ac:dyDescent="0.35">
      <c r="A30" s="65" t="s">
        <v>195</v>
      </c>
      <c r="B30" s="66"/>
      <c r="C30" s="30" t="s">
        <v>196</v>
      </c>
    </row>
    <row r="31" spans="1:3" ht="14.4" customHeight="1" x14ac:dyDescent="0.35">
      <c r="A31" s="65" t="s">
        <v>136</v>
      </c>
      <c r="B31" s="66"/>
      <c r="C31" s="29"/>
    </row>
    <row r="32" spans="1:3" x14ac:dyDescent="0.35">
      <c r="A32" s="65" t="s">
        <v>137</v>
      </c>
      <c r="B32" s="66"/>
      <c r="C32" s="29"/>
    </row>
    <row r="33" spans="1:3" ht="14.4" customHeight="1" x14ac:dyDescent="0.35">
      <c r="A33" s="65" t="s">
        <v>140</v>
      </c>
      <c r="B33" s="66"/>
      <c r="C33" s="29"/>
    </row>
    <row r="34" spans="1:3" ht="14.4" customHeight="1" x14ac:dyDescent="0.35">
      <c r="A34" s="65" t="s">
        <v>76</v>
      </c>
      <c r="B34" s="66"/>
      <c r="C34" s="31"/>
    </row>
    <row r="35" spans="1:3" x14ac:dyDescent="0.35">
      <c r="A35" s="63" t="s">
        <v>88</v>
      </c>
      <c r="B35" s="64"/>
      <c r="C35" s="32"/>
    </row>
    <row r="36" spans="1:3" x14ac:dyDescent="0.35">
      <c r="A36" s="67"/>
      <c r="B36" s="67"/>
      <c r="C36" s="67"/>
    </row>
    <row r="37" spans="1:3" x14ac:dyDescent="0.35">
      <c r="A37" s="61" t="s">
        <v>71</v>
      </c>
      <c r="B37" s="61"/>
      <c r="C37" s="11" t="s">
        <v>197</v>
      </c>
    </row>
    <row r="38" spans="1:3" x14ac:dyDescent="0.35">
      <c r="A38" s="61" t="s">
        <v>72</v>
      </c>
      <c r="B38" s="61"/>
      <c r="C38" s="11" t="s">
        <v>197</v>
      </c>
    </row>
    <row r="39" spans="1:3" x14ac:dyDescent="0.35">
      <c r="A39" s="61" t="s">
        <v>73</v>
      </c>
      <c r="B39" s="61"/>
      <c r="C39" s="11" t="s">
        <v>197</v>
      </c>
    </row>
    <row r="40" spans="1:3" x14ac:dyDescent="0.35">
      <c r="A40" s="61" t="s">
        <v>74</v>
      </c>
      <c r="B40" s="61"/>
      <c r="C40" s="11" t="s">
        <v>197</v>
      </c>
    </row>
    <row r="41" spans="1:3" x14ac:dyDescent="0.35">
      <c r="A41" s="61" t="s">
        <v>75</v>
      </c>
      <c r="B41" s="61"/>
      <c r="C41" s="11" t="s">
        <v>197</v>
      </c>
    </row>
    <row r="42" spans="1:3" x14ac:dyDescent="0.35">
      <c r="A42" s="61" t="s">
        <v>77</v>
      </c>
      <c r="B42" s="61"/>
      <c r="C42" s="11" t="s">
        <v>197</v>
      </c>
    </row>
    <row r="43" spans="1:3" x14ac:dyDescent="0.35">
      <c r="A43" s="61" t="s">
        <v>78</v>
      </c>
      <c r="B43" s="61"/>
      <c r="C43" s="11" t="s">
        <v>197</v>
      </c>
    </row>
    <row r="44" spans="1:3" x14ac:dyDescent="0.35">
      <c r="A44" s="61" t="s">
        <v>79</v>
      </c>
      <c r="B44" s="61"/>
      <c r="C44" s="11" t="s">
        <v>197</v>
      </c>
    </row>
    <row r="45" spans="1:3" x14ac:dyDescent="0.35">
      <c r="A45" s="61" t="s">
        <v>80</v>
      </c>
      <c r="B45" s="61"/>
      <c r="C45" s="11" t="s">
        <v>197</v>
      </c>
    </row>
    <row r="46" spans="1:3" x14ac:dyDescent="0.35">
      <c r="A46" s="61" t="s">
        <v>81</v>
      </c>
      <c r="B46" s="61"/>
      <c r="C46" s="11" t="s">
        <v>197</v>
      </c>
    </row>
    <row r="47" spans="1:3" x14ac:dyDescent="0.35">
      <c r="A47" s="61" t="s">
        <v>82</v>
      </c>
      <c r="B47" s="61"/>
      <c r="C47" s="11" t="s">
        <v>197</v>
      </c>
    </row>
    <row r="48" spans="1:3" x14ac:dyDescent="0.35">
      <c r="A48" s="61" t="s">
        <v>83</v>
      </c>
      <c r="B48" s="61"/>
      <c r="C48" s="11" t="s">
        <v>197</v>
      </c>
    </row>
    <row r="49" spans="1:3" x14ac:dyDescent="0.35">
      <c r="A49" s="61" t="s">
        <v>84</v>
      </c>
      <c r="B49" s="61"/>
      <c r="C49" s="11" t="s">
        <v>197</v>
      </c>
    </row>
    <row r="50" spans="1:3" x14ac:dyDescent="0.35">
      <c r="A50" s="61" t="s">
        <v>85</v>
      </c>
      <c r="B50" s="61"/>
      <c r="C50" s="11" t="s">
        <v>197</v>
      </c>
    </row>
    <row r="51" spans="1:3" x14ac:dyDescent="0.35">
      <c r="A51" s="61" t="s">
        <v>86</v>
      </c>
      <c r="B51" s="61"/>
      <c r="C51" s="11" t="s">
        <v>197</v>
      </c>
    </row>
    <row r="52" spans="1:3" x14ac:dyDescent="0.35">
      <c r="A52" s="61" t="s">
        <v>87</v>
      </c>
      <c r="B52" s="61"/>
      <c r="C52" s="11" t="s">
        <v>197</v>
      </c>
    </row>
    <row r="53" spans="1:3" x14ac:dyDescent="0.35">
      <c r="A53" s="62"/>
      <c r="B53" s="62"/>
      <c r="C53" s="11" t="s">
        <v>197</v>
      </c>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XFC45"/>
  <sheetViews>
    <sheetView zoomScaleNormal="100" workbookViewId="0">
      <selection activeCell="B42" sqref="B42"/>
    </sheetView>
  </sheetViews>
  <sheetFormatPr baseColWidth="10" defaultColWidth="0" defaultRowHeight="14.5" x14ac:dyDescent="0.35"/>
  <cols>
    <col min="1" max="1" width="52.08984375" customWidth="1"/>
    <col min="2" max="2" width="35.453125" customWidth="1"/>
    <col min="3" max="3" width="96" customWidth="1"/>
    <col min="4" max="8" width="11.453125" hidden="1" customWidth="1"/>
    <col min="9" max="9" width="12" hidden="1" customWidth="1"/>
    <col min="10" max="16383" width="11.453125" hidden="1"/>
    <col min="16384" max="16384" width="7" hidden="1" customWidth="1"/>
  </cols>
  <sheetData>
    <row r="1" spans="1:6" ht="26" x14ac:dyDescent="0.35">
      <c r="A1" s="71" t="s">
        <v>29</v>
      </c>
      <c r="B1" s="71"/>
      <c r="C1" s="71"/>
    </row>
    <row r="2" spans="1:6" x14ac:dyDescent="0.35">
      <c r="A2" s="20" t="s">
        <v>14</v>
      </c>
      <c r="B2" s="93" t="str">
        <f>'GENERALES NOTA 321'!B2:C2</f>
        <v>SINIESTRO  91039961  APL 214519</v>
      </c>
      <c r="C2" s="94"/>
    </row>
    <row r="3" spans="1:6" x14ac:dyDescent="0.35">
      <c r="A3" s="21" t="s">
        <v>2</v>
      </c>
      <c r="B3" s="78" t="str">
        <f>'GENERALES NOTA 321'!B3:C3</f>
        <v>25320-31-89-001-2024-00142-00</v>
      </c>
      <c r="C3" s="78"/>
    </row>
    <row r="4" spans="1:6" x14ac:dyDescent="0.35">
      <c r="A4" s="21" t="s">
        <v>0</v>
      </c>
      <c r="B4" s="78" t="str">
        <f>'GENERALES NOTA 321'!B4:C4</f>
        <v>JUZGADO PROMISCUO DEL CIRCUITO DE GUADUAS CUNDINAMARCA</v>
      </c>
      <c r="C4" s="78"/>
    </row>
    <row r="5" spans="1:6" x14ac:dyDescent="0.35">
      <c r="A5" s="21" t="s">
        <v>91</v>
      </c>
      <c r="B5" s="78" t="str">
        <f>'GENERALES NOTA 321'!B5:C5</f>
        <v>1. INVERTRAC S.A. NIT. 800.136.310-5
2. ALLIANZ SEGUROS S.A. NIT. 860.026.182-5
3. FRONTERA ENERGY COLOMBIA CORP. NIT.830.126.302-2
4. SBS SEGUROS COLOMBIA S.A. NIT. 860.037.707-9
5. YEIMY YORGETD VASQUEZ VARONA C.C. 26.428.670</v>
      </c>
      <c r="C5" s="78"/>
    </row>
    <row r="6" spans="1:6" ht="14.4" customHeight="1" x14ac:dyDescent="0.35">
      <c r="A6" s="21" t="s">
        <v>1</v>
      </c>
      <c r="B6" s="78" t="str">
        <f>'GENERALES NOTA 321'!B6:C6</f>
        <v>MARCO ANTONIO NIETO ACUÑA C.C. 79.001.278</v>
      </c>
      <c r="C6" s="78"/>
    </row>
    <row r="7" spans="1:6" x14ac:dyDescent="0.35">
      <c r="A7" s="21" t="s">
        <v>92</v>
      </c>
      <c r="B7" s="78">
        <f>'GENERALES NOTA 321'!B7:C7</f>
        <v>22650430</v>
      </c>
      <c r="C7" s="78"/>
    </row>
    <row r="8" spans="1:6" ht="29" x14ac:dyDescent="0.35">
      <c r="A8" s="21" t="s">
        <v>32</v>
      </c>
      <c r="B8" s="89">
        <f>'GENERALES NOTA 322'!B15:C15</f>
        <v>429155114</v>
      </c>
      <c r="C8" s="90"/>
    </row>
    <row r="9" spans="1:6" x14ac:dyDescent="0.35">
      <c r="A9" s="95" t="s">
        <v>33</v>
      </c>
      <c r="B9" s="81" t="s">
        <v>34</v>
      </c>
      <c r="C9" s="82"/>
    </row>
    <row r="10" spans="1:6" x14ac:dyDescent="0.35">
      <c r="A10" s="95"/>
      <c r="B10" s="22" t="s">
        <v>35</v>
      </c>
      <c r="C10" s="19">
        <f>'GENERALES NOTA 322'!C17</f>
        <v>216341460</v>
      </c>
    </row>
    <row r="11" spans="1:6" x14ac:dyDescent="0.35">
      <c r="A11" s="95"/>
      <c r="B11" s="22" t="s">
        <v>36</v>
      </c>
      <c r="C11" s="19">
        <f>'GENERALES NOTA 322'!C18</f>
        <v>70463654</v>
      </c>
    </row>
    <row r="12" spans="1:6" x14ac:dyDescent="0.35">
      <c r="A12" s="95"/>
      <c r="B12" s="81"/>
      <c r="C12" s="82"/>
    </row>
    <row r="13" spans="1:6" x14ac:dyDescent="0.35">
      <c r="A13" s="95"/>
      <c r="B13" s="22" t="s">
        <v>94</v>
      </c>
      <c r="C13" s="24"/>
    </row>
    <row r="14" spans="1:6" x14ac:dyDescent="0.35">
      <c r="A14" s="95"/>
      <c r="B14" s="22" t="s">
        <v>95</v>
      </c>
      <c r="C14" s="24"/>
      <c r="E14" t="s">
        <v>45</v>
      </c>
      <c r="F14" s="17">
        <v>0.7</v>
      </c>
    </row>
    <row r="15" spans="1:6" x14ac:dyDescent="0.35">
      <c r="A15" s="23" t="s">
        <v>30</v>
      </c>
      <c r="B15" s="93" t="s">
        <v>102</v>
      </c>
      <c r="C15" s="94"/>
    </row>
    <row r="16" spans="1:6" ht="89.25" customHeight="1" x14ac:dyDescent="0.35">
      <c r="A16" s="21" t="s">
        <v>31</v>
      </c>
      <c r="B16" s="91"/>
      <c r="C16" s="92"/>
    </row>
    <row r="17" spans="1:3" ht="28.5" customHeight="1" x14ac:dyDescent="0.35">
      <c r="A17" s="14" t="s">
        <v>38</v>
      </c>
      <c r="B17" s="76">
        <f>((C19+C20+C22+C23)-C26)*C25*C27</f>
        <v>100000000</v>
      </c>
      <c r="C17" s="76"/>
    </row>
    <row r="18" spans="1:3" x14ac:dyDescent="0.35">
      <c r="A18" s="23" t="s">
        <v>39</v>
      </c>
      <c r="B18" s="83" t="s">
        <v>34</v>
      </c>
      <c r="C18" s="84"/>
    </row>
    <row r="19" spans="1:3" x14ac:dyDescent="0.35">
      <c r="A19" s="79"/>
      <c r="B19" s="22" t="s">
        <v>35</v>
      </c>
      <c r="C19" s="19">
        <v>100000000</v>
      </c>
    </row>
    <row r="20" spans="1:3" x14ac:dyDescent="0.35">
      <c r="A20" s="80"/>
      <c r="B20" s="22" t="s">
        <v>36</v>
      </c>
      <c r="C20" s="19">
        <v>0</v>
      </c>
    </row>
    <row r="21" spans="1:3" x14ac:dyDescent="0.35">
      <c r="A21" s="80"/>
      <c r="B21" s="81" t="s">
        <v>37</v>
      </c>
      <c r="C21" s="82"/>
    </row>
    <row r="22" spans="1:3" x14ac:dyDescent="0.35">
      <c r="A22" s="80"/>
      <c r="B22" s="22" t="s">
        <v>94</v>
      </c>
      <c r="C22" s="19">
        <v>0</v>
      </c>
    </row>
    <row r="23" spans="1:3" ht="29" x14ac:dyDescent="0.35">
      <c r="A23" s="80"/>
      <c r="B23" s="22" t="s">
        <v>96</v>
      </c>
      <c r="C23" s="19">
        <v>0</v>
      </c>
    </row>
    <row r="24" spans="1:3" x14ac:dyDescent="0.35">
      <c r="A24" s="80"/>
      <c r="B24" s="81" t="s">
        <v>97</v>
      </c>
      <c r="C24" s="82"/>
    </row>
    <row r="25" spans="1:3" x14ac:dyDescent="0.35">
      <c r="A25" s="25"/>
      <c r="B25" s="22" t="s">
        <v>101</v>
      </c>
      <c r="C25" s="26">
        <v>1</v>
      </c>
    </row>
    <row r="26" spans="1:3" x14ac:dyDescent="0.35">
      <c r="A26" s="27"/>
      <c r="B26" s="22" t="s">
        <v>98</v>
      </c>
      <c r="C26" s="28">
        <v>0</v>
      </c>
    </row>
    <row r="27" spans="1:3" x14ac:dyDescent="0.35">
      <c r="A27" s="27"/>
      <c r="B27" s="22" t="s">
        <v>110</v>
      </c>
      <c r="C27" s="26">
        <v>1</v>
      </c>
    </row>
    <row r="28" spans="1:3" x14ac:dyDescent="0.35">
      <c r="A28" s="18" t="s">
        <v>89</v>
      </c>
      <c r="B28" s="76">
        <f>IFERROR(B17*(VLOOKUP(B15,Hoja2!$G$1:$H$6,2,0)),16666)</f>
        <v>70000000</v>
      </c>
      <c r="C28" s="76"/>
    </row>
    <row r="29" spans="1:3" ht="103.5" customHeight="1" x14ac:dyDescent="0.35">
      <c r="A29" s="21" t="s">
        <v>40</v>
      </c>
      <c r="B29" s="77"/>
      <c r="C29" s="78"/>
    </row>
    <row r="30" spans="1:3" ht="132" customHeight="1" x14ac:dyDescent="0.35">
      <c r="A30" s="21" t="s">
        <v>41</v>
      </c>
      <c r="B30" s="85"/>
      <c r="C30" s="86"/>
    </row>
    <row r="32" spans="1:3" x14ac:dyDescent="0.35">
      <c r="A32" s="27"/>
      <c r="B32" s="27"/>
      <c r="C32" s="27"/>
    </row>
    <row r="33" spans="1:3" ht="26" x14ac:dyDescent="0.35">
      <c r="A33" s="87" t="s">
        <v>169</v>
      </c>
      <c r="B33" s="87"/>
      <c r="C33" s="87"/>
    </row>
    <row r="34" spans="1:3" x14ac:dyDescent="0.35">
      <c r="A34" s="88" t="s">
        <v>172</v>
      </c>
      <c r="B34" s="88"/>
      <c r="C34" s="88"/>
    </row>
    <row r="35" spans="1:3" x14ac:dyDescent="0.35">
      <c r="A35" s="35" t="s">
        <v>151</v>
      </c>
      <c r="B35" s="35" t="s">
        <v>170</v>
      </c>
      <c r="C35" s="36" t="s">
        <v>171</v>
      </c>
    </row>
    <row r="36" spans="1:3" ht="25" x14ac:dyDescent="0.35">
      <c r="A36" s="37" t="s">
        <v>159</v>
      </c>
      <c r="B36" s="38" t="s">
        <v>22</v>
      </c>
      <c r="C36" s="37" t="s">
        <v>173</v>
      </c>
    </row>
    <row r="37" spans="1:3" ht="50" x14ac:dyDescent="0.35">
      <c r="A37" s="37" t="s">
        <v>160</v>
      </c>
      <c r="B37" s="38" t="s">
        <v>22</v>
      </c>
      <c r="C37" s="37" t="s">
        <v>152</v>
      </c>
    </row>
    <row r="38" spans="1:3" ht="37.5" x14ac:dyDescent="0.35">
      <c r="A38" s="37" t="s">
        <v>161</v>
      </c>
      <c r="B38" s="38" t="s">
        <v>22</v>
      </c>
      <c r="C38" s="37" t="s">
        <v>174</v>
      </c>
    </row>
    <row r="39" spans="1:3" ht="25" x14ac:dyDescent="0.35">
      <c r="A39" s="37" t="s">
        <v>162</v>
      </c>
      <c r="B39" s="38" t="s">
        <v>22</v>
      </c>
      <c r="C39" s="37" t="s">
        <v>153</v>
      </c>
    </row>
    <row r="40" spans="1:3" x14ac:dyDescent="0.35">
      <c r="A40" s="37" t="s">
        <v>163</v>
      </c>
      <c r="B40" s="38" t="s">
        <v>22</v>
      </c>
      <c r="C40" s="39"/>
    </row>
    <row r="41" spans="1:3" ht="25" x14ac:dyDescent="0.35">
      <c r="A41" s="37" t="s">
        <v>164</v>
      </c>
      <c r="B41" s="38" t="s">
        <v>22</v>
      </c>
      <c r="C41" s="37" t="s">
        <v>154</v>
      </c>
    </row>
    <row r="42" spans="1:3" ht="25" x14ac:dyDescent="0.35">
      <c r="A42" s="37" t="s">
        <v>165</v>
      </c>
      <c r="B42" s="38" t="s">
        <v>22</v>
      </c>
      <c r="C42" s="37" t="s">
        <v>155</v>
      </c>
    </row>
    <row r="43" spans="1:3" x14ac:dyDescent="0.35">
      <c r="A43" s="37" t="s">
        <v>166</v>
      </c>
      <c r="B43" s="38" t="s">
        <v>22</v>
      </c>
      <c r="C43" s="39" t="s">
        <v>156</v>
      </c>
    </row>
    <row r="44" spans="1:3" ht="25" x14ac:dyDescent="0.35">
      <c r="A44" s="37" t="s">
        <v>167</v>
      </c>
      <c r="B44" s="38" t="s">
        <v>22</v>
      </c>
      <c r="C44" s="39" t="s">
        <v>157</v>
      </c>
    </row>
    <row r="45" spans="1:3" ht="25" x14ac:dyDescent="0.35">
      <c r="A45" s="37" t="s">
        <v>168</v>
      </c>
      <c r="B45" s="38" t="s">
        <v>22</v>
      </c>
      <c r="C45" s="39" t="s">
        <v>158</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BAC47F9-0AC9-4E89-86B6-5623307586E9}">
          <x14:formula1>
            <xm:f>Hoja2!$G$1:$G$7</xm:f>
          </x14:formula1>
          <xm:sqref>B15:C15</xm:sqref>
        </x14:dataValidation>
        <x14:dataValidation type="list" allowBlank="1" showInputMessage="1" showErrorMessage="1" xr:uid="{83049F75-6B3F-4CA7-BC9C-9D725204D9BC}">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7"/>
  <sheetViews>
    <sheetView zoomScale="85" zoomScaleNormal="85" workbookViewId="0">
      <selection activeCell="C18" sqref="C18"/>
    </sheetView>
  </sheetViews>
  <sheetFormatPr baseColWidth="10" defaultColWidth="0" defaultRowHeight="14.5" x14ac:dyDescent="0.35"/>
  <cols>
    <col min="1" max="1" width="62.36328125" customWidth="1"/>
    <col min="2" max="3" width="69.36328125" customWidth="1"/>
    <col min="4" max="16384" width="10.90625" hidden="1"/>
  </cols>
  <sheetData>
    <row r="1" spans="1:3" ht="26" x14ac:dyDescent="0.35">
      <c r="A1" s="71" t="s">
        <v>42</v>
      </c>
      <c r="B1" s="71"/>
      <c r="C1" s="71"/>
    </row>
    <row r="2" spans="1:3" ht="17.149999999999999" customHeight="1" x14ac:dyDescent="0.35">
      <c r="A2" s="33" t="s">
        <v>14</v>
      </c>
      <c r="B2" s="74" t="str">
        <f>'[2]AUTOS NOTA 321'!B2:C2</f>
        <v xml:space="preserve">SINIESTRO   LEGIS </v>
      </c>
      <c r="C2" s="73"/>
    </row>
    <row r="3" spans="1:3" ht="15.9" customHeight="1" x14ac:dyDescent="0.35">
      <c r="A3" s="5" t="s">
        <v>119</v>
      </c>
      <c r="B3" s="42" t="str">
        <f>'GENERALES NOTA 322'!B2:C2</f>
        <v>25320-31-89-001-2024-00142-00</v>
      </c>
      <c r="C3" s="42"/>
    </row>
    <row r="4" spans="1:3" x14ac:dyDescent="0.35">
      <c r="A4" s="5" t="s">
        <v>108</v>
      </c>
      <c r="B4" s="42" t="str">
        <f>'GENERALES NOTA 322'!B3:C3</f>
        <v>JUZGADO PROMISCUO DEL CIRCUITO DE GUADUAS CUNDINAMARCA</v>
      </c>
      <c r="C4" s="42"/>
    </row>
    <row r="5" spans="1:3" ht="29.15" customHeight="1" x14ac:dyDescent="0.35">
      <c r="A5" s="5" t="s">
        <v>120</v>
      </c>
      <c r="B5" s="42" t="str">
        <f>'GENERALES NOTA 322'!B4:C4</f>
        <v>1. INVERTRAC S.A. NIT. 800.136.310-5
2. ALLIANZ SEGUROS S.A. NIT. 860.026.182-5
3. FRONTERA ENERGY COLOMBIA CORP. NIT.830.126.302-2
4. SBS SEGUROS COLOMBIA S.A. NIT. 860.037.707-9
5. YEIMY YORGETD VASQUEZ VARONA C.C. 26.428.670</v>
      </c>
      <c r="C5" s="42"/>
    </row>
    <row r="6" spans="1:3" x14ac:dyDescent="0.35">
      <c r="A6" s="5" t="s">
        <v>121</v>
      </c>
      <c r="B6" s="42" t="str">
        <f>'GENERALES NOTA 322'!B5:C5</f>
        <v>MARCO ANTONIO NIETO ACUÑA C.C. 79.001.278</v>
      </c>
      <c r="C6" s="42"/>
    </row>
    <row r="7" spans="1:3" ht="43.5" customHeight="1" x14ac:dyDescent="0.35">
      <c r="A7" s="5" t="s">
        <v>122</v>
      </c>
      <c r="B7" s="42" t="str">
        <f>'GENERALES NOTA 322'!B6:C6</f>
        <v>DEMANDA DIRECTA</v>
      </c>
      <c r="C7" s="42"/>
    </row>
    <row r="8" spans="1:3" x14ac:dyDescent="0.35">
      <c r="A8" s="5" t="s">
        <v>99</v>
      </c>
      <c r="B8" s="42" t="s">
        <v>102</v>
      </c>
      <c r="C8" s="42"/>
    </row>
    <row r="9" spans="1:3" x14ac:dyDescent="0.35">
      <c r="A9" s="15" t="s">
        <v>39</v>
      </c>
      <c r="B9" s="96"/>
      <c r="C9" s="96"/>
    </row>
    <row r="10" spans="1:3" x14ac:dyDescent="0.35">
      <c r="A10" s="15" t="s">
        <v>141</v>
      </c>
      <c r="B10" s="42"/>
      <c r="C10" s="42"/>
    </row>
    <row r="11" spans="1:3" x14ac:dyDescent="0.35">
      <c r="A11" s="15" t="s">
        <v>140</v>
      </c>
      <c r="B11" s="97"/>
      <c r="C11" s="62"/>
    </row>
    <row r="12" spans="1:3" ht="29" x14ac:dyDescent="0.35">
      <c r="A12" s="5" t="s">
        <v>142</v>
      </c>
      <c r="B12" s="42"/>
      <c r="C12" s="42"/>
    </row>
    <row r="13" spans="1:3" ht="29" x14ac:dyDescent="0.35">
      <c r="A13" s="5" t="s">
        <v>143</v>
      </c>
      <c r="B13" s="42"/>
      <c r="C13" s="42"/>
    </row>
    <row r="14" spans="1:3" x14ac:dyDescent="0.35">
      <c r="A14" s="5" t="s">
        <v>144</v>
      </c>
      <c r="B14" s="74"/>
      <c r="C14" s="73"/>
    </row>
    <row r="15" spans="1:3" x14ac:dyDescent="0.35">
      <c r="A15" s="15" t="s">
        <v>145</v>
      </c>
      <c r="B15" s="42"/>
      <c r="C15" s="42"/>
    </row>
    <row r="16" spans="1:3" ht="100.5" customHeight="1" x14ac:dyDescent="0.35">
      <c r="A16" s="11" t="s">
        <v>146</v>
      </c>
      <c r="B16" s="62"/>
      <c r="C16" s="62"/>
    </row>
    <row r="17" ht="36.65" customHeight="1" x14ac:dyDescent="0.35"/>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8FA5FF-1777-4256-8C88-5CB8A51F4731}">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FF8B-D4A2-4810-8136-F95B99C9D362}">
  <sheetPr>
    <tabColor theme="3" tint="0.39997558519241921"/>
  </sheetPr>
  <dimension ref="A1:H25"/>
  <sheetViews>
    <sheetView topLeftCell="A25" zoomScale="115" zoomScaleNormal="115" workbookViewId="0">
      <selection activeCell="B11" sqref="B11:C11"/>
    </sheetView>
  </sheetViews>
  <sheetFormatPr baseColWidth="10" defaultColWidth="0" defaultRowHeight="14.5" x14ac:dyDescent="0.35"/>
  <cols>
    <col min="1" max="1" width="54.453125" customWidth="1"/>
    <col min="2" max="2" width="23.453125" customWidth="1"/>
    <col min="3" max="3" width="98.90625" customWidth="1"/>
    <col min="4" max="8" width="0" hidden="1" customWidth="1"/>
    <col min="9" max="16384" width="11.453125" hidden="1"/>
  </cols>
  <sheetData>
    <row r="1" spans="1:3" ht="18.5" x14ac:dyDescent="0.35">
      <c r="A1" s="98" t="s">
        <v>117</v>
      </c>
      <c r="B1" s="98"/>
      <c r="C1" s="98"/>
    </row>
    <row r="2" spans="1:3" x14ac:dyDescent="0.35">
      <c r="A2" s="33" t="s">
        <v>14</v>
      </c>
      <c r="B2" s="74" t="str">
        <f>'[2]AUTOS NOTA 321'!B2:C2</f>
        <v xml:space="preserve">SINIESTRO   LEGIS </v>
      </c>
      <c r="C2" s="73"/>
    </row>
    <row r="3" spans="1:3" ht="23.4" customHeight="1" x14ac:dyDescent="0.35">
      <c r="A3" s="5" t="s">
        <v>2</v>
      </c>
      <c r="B3" s="42" t="str">
        <f>'GENERALES NOTA 322'!B2:C2</f>
        <v>25320-31-89-001-2024-00142-00</v>
      </c>
      <c r="C3" s="42"/>
    </row>
    <row r="4" spans="1:3" x14ac:dyDescent="0.35">
      <c r="A4" s="5" t="s">
        <v>0</v>
      </c>
      <c r="B4" s="42" t="str">
        <f>'GENERALES NOTA 322'!B3:C3</f>
        <v>JUZGADO PROMISCUO DEL CIRCUITO DE GUADUAS CUNDINAMARCA</v>
      </c>
      <c r="C4" s="42"/>
    </row>
    <row r="5" spans="1:3" x14ac:dyDescent="0.35">
      <c r="A5" s="5" t="s">
        <v>91</v>
      </c>
      <c r="B5" s="42" t="str">
        <f>'GENERALES NOTA 322'!B4:C4</f>
        <v>1. INVERTRAC S.A. NIT. 800.136.310-5
2. ALLIANZ SEGUROS S.A. NIT. 860.026.182-5
3. FRONTERA ENERGY COLOMBIA CORP. NIT.830.126.302-2
4. SBS SEGUROS COLOMBIA S.A. NIT. 860.037.707-9
5. YEIMY YORGETD VASQUEZ VARONA C.C. 26.428.670</v>
      </c>
      <c r="C5" s="42"/>
    </row>
    <row r="6" spans="1:3" x14ac:dyDescent="0.35">
      <c r="A6" s="5" t="s">
        <v>1</v>
      </c>
      <c r="B6" s="42" t="str">
        <f>'GENERALES NOTA 322'!B5:C5</f>
        <v>MARCO ANTONIO NIETO ACUÑA C.C. 79.001.278</v>
      </c>
      <c r="C6" s="42"/>
    </row>
    <row r="7" spans="1:3" x14ac:dyDescent="0.35">
      <c r="A7" s="5" t="s">
        <v>92</v>
      </c>
      <c r="B7" s="42" t="str">
        <f>'GENERALES NOTA 322'!B6:C6</f>
        <v>DEMANDA DIRECTA</v>
      </c>
      <c r="C7" s="42"/>
    </row>
    <row r="8" spans="1:3" x14ac:dyDescent="0.35">
      <c r="A8" s="5" t="s">
        <v>99</v>
      </c>
      <c r="B8" s="42" t="str">
        <f>'GENERALES NOTA 325'!B8:C8</f>
        <v>PROBABLE GENERALES</v>
      </c>
      <c r="C8" s="42"/>
    </row>
    <row r="9" spans="1:3" x14ac:dyDescent="0.35">
      <c r="A9" s="15" t="s">
        <v>39</v>
      </c>
      <c r="B9" s="99">
        <f>'GENERALES  NOTA 324 -478'!B17:C17</f>
        <v>100000000</v>
      </c>
      <c r="C9" s="99"/>
    </row>
    <row r="10" spans="1:3" x14ac:dyDescent="0.35">
      <c r="A10" s="5" t="s">
        <v>111</v>
      </c>
      <c r="B10" s="100">
        <v>25000000</v>
      </c>
      <c r="C10" s="100"/>
    </row>
    <row r="11" spans="1:3" ht="41.15" customHeight="1" x14ac:dyDescent="0.35">
      <c r="A11" s="5" t="s">
        <v>150</v>
      </c>
      <c r="B11" s="42"/>
      <c r="C11" s="42"/>
    </row>
    <row r="12" spans="1:3" ht="41.15" hidden="1" customHeight="1" x14ac:dyDescent="0.35">
      <c r="A12" s="5" t="s">
        <v>114</v>
      </c>
      <c r="B12" s="42"/>
      <c r="C12" s="42"/>
    </row>
    <row r="13" spans="1:3" ht="18.75" customHeight="1" x14ac:dyDescent="0.35">
      <c r="A13" s="5" t="s">
        <v>115</v>
      </c>
      <c r="B13" s="101"/>
      <c r="C13" s="101"/>
    </row>
    <row r="14" spans="1:3" x14ac:dyDescent="0.35">
      <c r="A14" s="5" t="s">
        <v>116</v>
      </c>
      <c r="B14" s="42"/>
      <c r="C14" s="42"/>
    </row>
    <row r="20" spans="4:8" x14ac:dyDescent="0.35">
      <c r="D20" t="str">
        <f t="shared" ref="D20:H20" si="0">UPPER(D18)</f>
        <v/>
      </c>
      <c r="E20" t="str">
        <f t="shared" si="0"/>
        <v/>
      </c>
      <c r="F20" t="str">
        <f t="shared" si="0"/>
        <v/>
      </c>
      <c r="G20" t="str">
        <f t="shared" si="0"/>
        <v/>
      </c>
      <c r="H20" t="str">
        <f t="shared" si="0"/>
        <v/>
      </c>
    </row>
    <row r="21" spans="4:8" x14ac:dyDescent="0.35">
      <c r="D21" t="str">
        <f t="shared" ref="D21:H21" si="1">UPPER(D19)</f>
        <v/>
      </c>
      <c r="E21" t="str">
        <f t="shared" si="1"/>
        <v/>
      </c>
      <c r="F21" t="str">
        <f t="shared" si="1"/>
        <v/>
      </c>
      <c r="G21" t="str">
        <f t="shared" si="1"/>
        <v/>
      </c>
      <c r="H21" t="str">
        <f t="shared" si="1"/>
        <v/>
      </c>
    </row>
    <row r="22" spans="4:8" x14ac:dyDescent="0.35">
      <c r="D22" t="str">
        <f t="shared" ref="D22:H22" si="2">UPPER(D20)</f>
        <v/>
      </c>
      <c r="E22" t="str">
        <f t="shared" si="2"/>
        <v/>
      </c>
      <c r="F22" t="str">
        <f t="shared" si="2"/>
        <v/>
      </c>
      <c r="G22" t="str">
        <f t="shared" si="2"/>
        <v/>
      </c>
      <c r="H22" t="str">
        <f t="shared" si="2"/>
        <v/>
      </c>
    </row>
    <row r="23" spans="4:8" x14ac:dyDescent="0.35">
      <c r="D23" t="str">
        <f>UPPER(D21)</f>
        <v/>
      </c>
      <c r="E23" t="str">
        <f t="shared" ref="E23:H23" si="3">UPPER(E21)</f>
        <v/>
      </c>
      <c r="F23" t="str">
        <f t="shared" si="3"/>
        <v/>
      </c>
      <c r="G23" t="str">
        <f t="shared" si="3"/>
        <v/>
      </c>
      <c r="H23" t="str">
        <f t="shared" si="3"/>
        <v/>
      </c>
    </row>
    <row r="24" spans="4:8" x14ac:dyDescent="0.35">
      <c r="D24" t="str">
        <f t="shared" ref="D24:H24" si="4">UPPER(D22)</f>
        <v/>
      </c>
      <c r="E24" t="str">
        <f t="shared" si="4"/>
        <v/>
      </c>
      <c r="F24" t="str">
        <f t="shared" si="4"/>
        <v/>
      </c>
      <c r="G24" t="str">
        <f t="shared" si="4"/>
        <v/>
      </c>
      <c r="H24" t="str">
        <f t="shared" si="4"/>
        <v/>
      </c>
    </row>
    <row r="25" spans="4:8" x14ac:dyDescent="0.35">
      <c r="D25" t="str">
        <f t="shared" ref="D25:H25" si="5">UPPER(D23)</f>
        <v/>
      </c>
      <c r="E25" t="str">
        <f t="shared" si="5"/>
        <v/>
      </c>
      <c r="F25" t="str">
        <f t="shared" si="5"/>
        <v/>
      </c>
      <c r="G25" t="str">
        <f t="shared" si="5"/>
        <v/>
      </c>
      <c r="H25" t="str">
        <f t="shared" si="5"/>
        <v/>
      </c>
    </row>
  </sheetData>
  <mergeCells count="14">
    <mergeCell ref="B14:C14"/>
    <mergeCell ref="B7:C7"/>
    <mergeCell ref="B8:C8"/>
    <mergeCell ref="B9:C9"/>
    <mergeCell ref="B10:C10"/>
    <mergeCell ref="B11:C11"/>
    <mergeCell ref="B13:C13"/>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AE1A-7488-4345-8CA1-CE97BD0CF2D1}">
  <sheetPr>
    <tabColor theme="3" tint="0.39997558519241921"/>
  </sheetPr>
  <dimension ref="A1:C28"/>
  <sheetViews>
    <sheetView topLeftCell="A10" zoomScaleNormal="100" workbookViewId="0">
      <selection activeCell="B14" sqref="B14:C14"/>
    </sheetView>
  </sheetViews>
  <sheetFormatPr baseColWidth="10" defaultColWidth="0" defaultRowHeight="14.5" x14ac:dyDescent="0.35"/>
  <cols>
    <col min="1" max="1" width="72.90625" customWidth="1"/>
    <col min="2" max="2" width="39.90625" customWidth="1"/>
    <col min="3" max="3" width="96.36328125" customWidth="1"/>
    <col min="4" max="16384" width="11.453125" hidden="1"/>
  </cols>
  <sheetData>
    <row r="1" spans="1:3" ht="18.5" x14ac:dyDescent="0.35">
      <c r="A1" s="98" t="s">
        <v>118</v>
      </c>
      <c r="B1" s="98"/>
      <c r="C1" s="98"/>
    </row>
    <row r="2" spans="1:3" ht="14.15" customHeight="1" x14ac:dyDescent="0.35">
      <c r="A2" s="13" t="s">
        <v>14</v>
      </c>
      <c r="B2" s="74" t="str">
        <f>'[2]AUTOS NOTA 321'!B2:C2</f>
        <v xml:space="preserve">SINIESTRO   LEGIS </v>
      </c>
      <c r="C2" s="73"/>
    </row>
    <row r="3" spans="1:3" x14ac:dyDescent="0.35">
      <c r="A3" s="5" t="s">
        <v>2</v>
      </c>
      <c r="B3" s="42" t="str">
        <f>'GENERALES NOTA 322'!B2:C2</f>
        <v>25320-31-89-001-2024-00142-00</v>
      </c>
      <c r="C3" s="42"/>
    </row>
    <row r="4" spans="1:3" x14ac:dyDescent="0.35">
      <c r="A4" s="5" t="s">
        <v>0</v>
      </c>
      <c r="B4" s="42" t="str">
        <f>'GENERALES NOTA 322'!B3:C3</f>
        <v>JUZGADO PROMISCUO DEL CIRCUITO DE GUADUAS CUNDINAMARCA</v>
      </c>
      <c r="C4" s="42"/>
    </row>
    <row r="5" spans="1:3" x14ac:dyDescent="0.35">
      <c r="A5" s="5" t="s">
        <v>91</v>
      </c>
      <c r="B5" s="42" t="str">
        <f>'GENERALES NOTA 322'!B4:C4</f>
        <v>1. INVERTRAC S.A. NIT. 800.136.310-5
2. ALLIANZ SEGUROS S.A. NIT. 860.026.182-5
3. FRONTERA ENERGY COLOMBIA CORP. NIT.830.126.302-2
4. SBS SEGUROS COLOMBIA S.A. NIT. 860.037.707-9
5. YEIMY YORGETD VASQUEZ VARONA C.C. 26.428.670</v>
      </c>
      <c r="C5" s="42"/>
    </row>
    <row r="6" spans="1:3" x14ac:dyDescent="0.35">
      <c r="A6" s="5" t="s">
        <v>1</v>
      </c>
      <c r="B6" s="42" t="str">
        <f>'GENERALES NOTA 322'!B5:C5</f>
        <v>MARCO ANTONIO NIETO ACUÑA C.C. 79.001.278</v>
      </c>
      <c r="C6" s="42"/>
    </row>
    <row r="7" spans="1:3" x14ac:dyDescent="0.35">
      <c r="A7" s="5" t="s">
        <v>92</v>
      </c>
      <c r="B7" s="42" t="str">
        <f>'GENERALES NOTA 322'!B6:C6</f>
        <v>DEMANDA DIRECTA</v>
      </c>
      <c r="C7" s="42"/>
    </row>
    <row r="8" spans="1:3" x14ac:dyDescent="0.35">
      <c r="A8" s="5" t="s">
        <v>112</v>
      </c>
      <c r="B8" s="42" t="str">
        <f>'GENERALES NOTA 325'!B8:C8</f>
        <v>PROBABLE GENERALES</v>
      </c>
      <c r="C8" s="42"/>
    </row>
    <row r="9" spans="1:3" ht="24" customHeight="1" x14ac:dyDescent="0.35">
      <c r="A9" s="5" t="s">
        <v>113</v>
      </c>
      <c r="B9" s="42"/>
      <c r="C9" s="42"/>
    </row>
    <row r="10" spans="1:3" ht="88.5" customHeight="1" x14ac:dyDescent="0.35">
      <c r="A10" s="5" t="s">
        <v>147</v>
      </c>
      <c r="B10" s="42"/>
      <c r="C10" s="42"/>
    </row>
    <row r="11" spans="1:3" ht="43.5" customHeight="1" x14ac:dyDescent="0.35">
      <c r="A11" s="104"/>
      <c r="B11" s="104"/>
      <c r="C11" s="104"/>
    </row>
    <row r="12" spans="1:3" hidden="1" x14ac:dyDescent="0.35">
      <c r="A12" s="105"/>
      <c r="B12" s="105"/>
      <c r="C12" s="105"/>
    </row>
    <row r="13" spans="1:3" ht="18.5" x14ac:dyDescent="0.35">
      <c r="A13" s="98" t="s">
        <v>148</v>
      </c>
      <c r="B13" s="98"/>
      <c r="C13" s="98"/>
    </row>
    <row r="14" spans="1:3" x14ac:dyDescent="0.35">
      <c r="A14" s="23" t="s">
        <v>30</v>
      </c>
      <c r="B14" s="93" t="s">
        <v>43</v>
      </c>
      <c r="C14" s="94"/>
    </row>
    <row r="15" spans="1:3" ht="29" x14ac:dyDescent="0.35">
      <c r="A15" s="21" t="s">
        <v>31</v>
      </c>
      <c r="B15" s="91"/>
      <c r="C15" s="92"/>
    </row>
    <row r="16" spans="1:3" ht="29" x14ac:dyDescent="0.35">
      <c r="A16" s="14" t="s">
        <v>38</v>
      </c>
      <c r="B16" s="76">
        <f>((C18+C19+C21+C22)-C25)*C24*C26</f>
        <v>100000000</v>
      </c>
      <c r="C16" s="76"/>
    </row>
    <row r="17" spans="1:3" x14ac:dyDescent="0.35">
      <c r="A17" s="23" t="s">
        <v>39</v>
      </c>
      <c r="B17" s="83" t="s">
        <v>34</v>
      </c>
      <c r="C17" s="84"/>
    </row>
    <row r="18" spans="1:3" x14ac:dyDescent="0.35">
      <c r="A18" s="79"/>
      <c r="B18" s="22" t="s">
        <v>35</v>
      </c>
      <c r="C18" s="19">
        <v>100000000</v>
      </c>
    </row>
    <row r="19" spans="1:3" x14ac:dyDescent="0.35">
      <c r="A19" s="80"/>
      <c r="B19" s="22" t="s">
        <v>36</v>
      </c>
      <c r="C19" s="19">
        <v>0</v>
      </c>
    </row>
    <row r="20" spans="1:3" x14ac:dyDescent="0.35">
      <c r="A20" s="80"/>
      <c r="B20" s="81" t="s">
        <v>37</v>
      </c>
      <c r="C20" s="82"/>
    </row>
    <row r="21" spans="1:3" x14ac:dyDescent="0.35">
      <c r="A21" s="80"/>
      <c r="B21" s="22" t="s">
        <v>94</v>
      </c>
      <c r="C21" s="19">
        <v>0</v>
      </c>
    </row>
    <row r="22" spans="1:3" ht="29" x14ac:dyDescent="0.35">
      <c r="A22" s="80"/>
      <c r="B22" s="22" t="s">
        <v>96</v>
      </c>
      <c r="C22" s="19">
        <v>0</v>
      </c>
    </row>
    <row r="23" spans="1:3" x14ac:dyDescent="0.35">
      <c r="A23" s="80"/>
      <c r="B23" s="81" t="s">
        <v>97</v>
      </c>
      <c r="C23" s="82"/>
    </row>
    <row r="24" spans="1:3" x14ac:dyDescent="0.35">
      <c r="A24" s="25"/>
      <c r="B24" s="22" t="s">
        <v>101</v>
      </c>
      <c r="C24" s="26">
        <v>1</v>
      </c>
    </row>
    <row r="25" spans="1:3" x14ac:dyDescent="0.35">
      <c r="A25" s="27"/>
      <c r="B25" s="22" t="s">
        <v>98</v>
      </c>
      <c r="C25" s="28">
        <v>0</v>
      </c>
    </row>
    <row r="26" spans="1:3" x14ac:dyDescent="0.35">
      <c r="A26" s="27"/>
      <c r="B26" s="22" t="s">
        <v>110</v>
      </c>
      <c r="C26" s="26">
        <v>1</v>
      </c>
    </row>
    <row r="27" spans="1:3" x14ac:dyDescent="0.35">
      <c r="A27" s="18" t="s">
        <v>89</v>
      </c>
      <c r="B27" s="76">
        <f>IFERROR(B16*(VLOOKUP(B14,Hoja2!$G$1:$H$6,2,0)),16666)</f>
        <v>16666</v>
      </c>
      <c r="C27" s="76"/>
    </row>
    <row r="28" spans="1:3" ht="95.25" customHeight="1" x14ac:dyDescent="0.35">
      <c r="A28" s="34" t="s">
        <v>149</v>
      </c>
      <c r="B28" s="102"/>
      <c r="C28" s="103"/>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41F05306-0647-4B3F-9F65-BA97A3AFC11D}">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AE44EFF-D747-47F8-839C-678EB5C9D5DF}">
          <x14:formula1>
            <xm:f>Hoja2!$N$1:$N$3</xm:f>
          </x14:formula1>
          <xm:sqref>B9:C9</xm:sqref>
        </x14:dataValidation>
        <x14:dataValidation type="list" allowBlank="1" showInputMessage="1" showErrorMessage="1" xr:uid="{B271960E-476F-49EB-921A-138494E0763A}">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100</v>
      </c>
    </row>
    <row r="2" spans="1:1" x14ac:dyDescent="0.35">
      <c r="A2" t="s">
        <v>22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N8"/>
  <sheetViews>
    <sheetView workbookViewId="0">
      <selection activeCell="A27" sqref="A27"/>
    </sheetView>
  </sheetViews>
  <sheetFormatPr baseColWidth="10" defaultColWidth="11.54296875" defaultRowHeight="14.5" x14ac:dyDescent="0.35"/>
  <cols>
    <col min="4" max="4" width="20.08984375" bestFit="1" customWidth="1"/>
    <col min="5" max="5" width="42.90625" bestFit="1" customWidth="1"/>
    <col min="7" max="7" width="33.36328125" customWidth="1"/>
    <col min="14" max="14" width="20.6328125" customWidth="1"/>
  </cols>
  <sheetData>
    <row r="1" spans="1:14" x14ac:dyDescent="0.35">
      <c r="A1" s="8" t="s">
        <v>46</v>
      </c>
      <c r="B1" t="s">
        <v>21</v>
      </c>
      <c r="C1" s="8" t="s">
        <v>20</v>
      </c>
      <c r="D1" s="8" t="s">
        <v>47</v>
      </c>
      <c r="E1" s="3" t="s">
        <v>5</v>
      </c>
      <c r="F1" s="2" t="s">
        <v>45</v>
      </c>
      <c r="G1" s="2" t="s">
        <v>102</v>
      </c>
      <c r="H1" s="4">
        <v>0.7</v>
      </c>
      <c r="I1" t="s">
        <v>3</v>
      </c>
      <c r="J1" t="s">
        <v>65</v>
      </c>
      <c r="L1" t="s">
        <v>109</v>
      </c>
      <c r="N1" s="2" t="s">
        <v>138</v>
      </c>
    </row>
    <row r="2" spans="1:14" x14ac:dyDescent="0.35">
      <c r="A2" t="s">
        <v>51</v>
      </c>
      <c r="B2" t="s">
        <v>22</v>
      </c>
      <c r="C2" t="s">
        <v>55</v>
      </c>
      <c r="D2" s="2" t="s">
        <v>48</v>
      </c>
      <c r="E2" s="1" t="s">
        <v>8</v>
      </c>
      <c r="F2" s="2" t="s">
        <v>43</v>
      </c>
      <c r="G2" s="2" t="s">
        <v>103</v>
      </c>
      <c r="H2" s="4">
        <v>0.25</v>
      </c>
      <c r="I2" t="s">
        <v>61</v>
      </c>
      <c r="J2" t="s">
        <v>66</v>
      </c>
      <c r="L2" t="s">
        <v>93</v>
      </c>
      <c r="N2" s="2" t="s">
        <v>139</v>
      </c>
    </row>
    <row r="3" spans="1:14" x14ac:dyDescent="0.35">
      <c r="A3" t="s">
        <v>52</v>
      </c>
      <c r="C3" t="s">
        <v>56</v>
      </c>
      <c r="D3" s="2" t="s">
        <v>49</v>
      </c>
      <c r="E3" s="1" t="s">
        <v>9</v>
      </c>
      <c r="F3" s="2" t="s">
        <v>44</v>
      </c>
      <c r="G3" s="2" t="s">
        <v>104</v>
      </c>
      <c r="H3" s="4">
        <v>0.55000000000000004</v>
      </c>
      <c r="I3" t="s">
        <v>62</v>
      </c>
      <c r="J3" t="s">
        <v>67</v>
      </c>
      <c r="N3" s="2" t="s">
        <v>43</v>
      </c>
    </row>
    <row r="4" spans="1:14" x14ac:dyDescent="0.35">
      <c r="A4" t="s">
        <v>53</v>
      </c>
      <c r="C4" t="s">
        <v>57</v>
      </c>
      <c r="E4" s="1" t="s">
        <v>10</v>
      </c>
      <c r="G4" s="2" t="s">
        <v>105</v>
      </c>
      <c r="H4" s="4">
        <v>0.15</v>
      </c>
      <c r="I4" t="s">
        <v>63</v>
      </c>
      <c r="J4" t="s">
        <v>68</v>
      </c>
      <c r="N4" s="2"/>
    </row>
    <row r="5" spans="1:14" x14ac:dyDescent="0.35">
      <c r="A5" t="s">
        <v>54</v>
      </c>
      <c r="E5" s="1" t="s">
        <v>6</v>
      </c>
      <c r="G5" s="2" t="s">
        <v>106</v>
      </c>
      <c r="H5" s="4">
        <v>0.7</v>
      </c>
      <c r="I5" t="s">
        <v>64</v>
      </c>
      <c r="J5" t="s">
        <v>69</v>
      </c>
      <c r="N5" s="2"/>
    </row>
    <row r="6" spans="1:14" x14ac:dyDescent="0.35">
      <c r="E6" s="1" t="s">
        <v>7</v>
      </c>
      <c r="G6" s="2" t="s">
        <v>107</v>
      </c>
      <c r="H6" s="4">
        <v>0.3</v>
      </c>
      <c r="J6" t="s">
        <v>70</v>
      </c>
      <c r="N6" s="2"/>
    </row>
    <row r="7" spans="1:14" x14ac:dyDescent="0.35">
      <c r="E7" s="1" t="s">
        <v>12</v>
      </c>
      <c r="G7" s="2" t="s">
        <v>43</v>
      </c>
      <c r="N7" s="2" t="s">
        <v>43</v>
      </c>
    </row>
    <row r="8" spans="1:14" x14ac:dyDescent="0.35">
      <c r="E8" s="1" t="s">
        <v>11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Romero Garcia, Angela Maria (ALLIANZ COLOMBIA)</cp:lastModifiedBy>
  <dcterms:created xsi:type="dcterms:W3CDTF">2020-12-07T14:41:17Z</dcterms:created>
  <dcterms:modified xsi:type="dcterms:W3CDTF">2025-02-11T16:10:56Z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