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Marco Antonio Nieto/"/>
    </mc:Choice>
  </mc:AlternateContent>
  <xr:revisionPtr revIDLastSave="0" documentId="8_{C3DEC041-D016-47FB-B056-E57EF2CD74A5}" xr6:coauthVersionLast="47" xr6:coauthVersionMax="47" xr10:uidLastSave="{00000000-0000-0000-0000-000000000000}"/>
  <bookViews>
    <workbookView xWindow="-120" yWindow="-120" windowWidth="29040" windowHeight="15720" firstSheet="1" activeTab="1" xr2:uid="{00000000-000D-0000-FFFF-FFFF00000000}"/>
  </bookViews>
  <sheets>
    <sheet name="AUTOS  NOTA 322" sheetId="1" r:id="rId1"/>
    <sheet name="AUTOS NOTA 321" sheetId="7" r:id="rId2"/>
    <sheet name="AUTOS NOTA 324-478" sheetId="8" r:id="rId3"/>
    <sheet name="TASACION " sheetId="10" state="hidden" r:id="rId4"/>
    <sheet name="AUTOS NOTA 325" sheetId="9" r:id="rId5"/>
    <sheet name="CONCEPTO DE CONCILIACIÓN 330 " sheetId="11" r:id="rId6"/>
    <sheet name="CAMBIO DE CONTINGENCIA 423" sheetId="12" r:id="rId7"/>
    <sheet name="Hoja2" sheetId="6" state="hidden" r:id="rId8"/>
  </sheets>
  <externalReferences>
    <externalReference r:id="rId9"/>
    <externalReference r:id="rId10"/>
    <externalReference r:id="rId11"/>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40" i="8" s="1"/>
  <c r="B34" i="12"/>
  <c r="B15" i="12"/>
  <c r="B8" i="12"/>
  <c r="B7" i="12"/>
  <c r="B6" i="12"/>
  <c r="B5" i="12"/>
  <c r="B4" i="12"/>
  <c r="B3" i="12"/>
  <c r="B2" i="12"/>
  <c r="E22" i="11"/>
  <c r="E24" i="11" s="1"/>
  <c r="H21" i="11"/>
  <c r="H23" i="11" s="1"/>
  <c r="H25" i="11" s="1"/>
  <c r="G21" i="11"/>
  <c r="G23" i="11" s="1"/>
  <c r="G25" i="11" s="1"/>
  <c r="F21" i="11"/>
  <c r="F23" i="11" s="1"/>
  <c r="F25" i="11" s="1"/>
  <c r="E21" i="11"/>
  <c r="E23" i="11" s="1"/>
  <c r="E25" i="11" s="1"/>
  <c r="D21" i="11"/>
  <c r="D23" i="11" s="1"/>
  <c r="D25" i="11" s="1"/>
  <c r="H20" i="11"/>
  <c r="H22" i="11" s="1"/>
  <c r="H24" i="11" s="1"/>
  <c r="G20" i="11"/>
  <c r="G22" i="11" s="1"/>
  <c r="G24" i="11" s="1"/>
  <c r="F20" i="11"/>
  <c r="F22" i="11" s="1"/>
  <c r="F24" i="11" s="1"/>
  <c r="E20" i="11"/>
  <c r="D20" i="11"/>
  <c r="D22" i="11" s="1"/>
  <c r="D24" i="11" s="1"/>
  <c r="B9" i="11"/>
  <c r="B8" i="11"/>
  <c r="B7" i="11"/>
  <c r="B6" i="11"/>
  <c r="B5" i="11"/>
  <c r="B4" i="11"/>
  <c r="B3" i="11"/>
  <c r="B2" i="1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<sst xmlns="http://schemas.openxmlformats.org/spreadsheetml/2006/main" count="326" uniqueCount="216">
  <si>
    <t>SOLICITUD DE ANTECEDENTES -ABOGADO EXTERNO-</t>
  </si>
  <si>
    <t>RADICADO(23 DIGITOS)</t>
  </si>
  <si>
    <t>25320-31-89-001-2024-00142-00</t>
  </si>
  <si>
    <t>JUZGADO</t>
  </si>
  <si>
    <t>JUZGADO PROMISCUO DEL CIRCUITO DE GUADUAS CUNDINAMARCA</t>
  </si>
  <si>
    <t>DEMANDADO</t>
  </si>
  <si>
    <t>1. INVERTRAC S.A. NIT. 800.136.310-5
2. ALLIANZ SEGUROS S.A. NIT. 860.026.182-5
3. FRONTERA ENERGY COLOMBIA CORP. NIT.830.126.302-2
4. SBS SEGUROS COLOMBIA S.A. NIT. 860.037.707-9
5. YEIMY YORGETD VASQUEZ VARONA C.C. 26.428.670</t>
  </si>
  <si>
    <t xml:space="preserve">DEMANDANTE </t>
  </si>
  <si>
    <t>MARCO ANTONIO NIETO ACUÑA C.C. 79.001.278</t>
  </si>
  <si>
    <t>TIPO DE VINCULACION COMPAÑÍA</t>
  </si>
  <si>
    <t>DEMANDA DIRECTA</t>
  </si>
  <si>
    <t xml:space="preserve">TIPO DE PERJUCIO </t>
  </si>
  <si>
    <t>RCE DAÑOS MATERIALES</t>
  </si>
  <si>
    <t>INTERVINIENTE -NOMBRE DE LESIONADO O MUERTO (S) DEL PROCESO</t>
  </si>
  <si>
    <t>NO APLICA / SOLO DAÑOS MATERIALES</t>
  </si>
  <si>
    <t xml:space="preserve">NUMERO DE IDENTIFICACION </t>
  </si>
  <si>
    <t>NO APLICA</t>
  </si>
  <si>
    <t xml:space="preserve">DOMICILIO </t>
  </si>
  <si>
    <t>SIN INFORMACION</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</si>
  <si>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</si>
  <si>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</si>
  <si>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</si>
  <si>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</si>
  <si>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</si>
  <si>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</si>
  <si>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</si>
  <si>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</si>
  <si>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</si>
  <si>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</si>
  <si>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</si>
  <si>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</si>
  <si>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16 DE ABRIL DE 2020</t>
  </si>
  <si>
    <t>FECHA DE SOLICITUD AUDIENCIA PREJUDICIAL</t>
  </si>
  <si>
    <t>26 DE ABRIL DE 2022</t>
  </si>
  <si>
    <t>FECHA DE AUDIENCIA PREJUDICIAL</t>
  </si>
  <si>
    <t>1 DE JUNIO DE 2022</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</si>
  <si>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</si>
  <si>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El día 16 de abril de 2020 se presentó un accidente de tránsito en el km 36 + 900 vía Villeta - Guaduas, cuando el vehículo tipo tracto camión cisterna de placas SND-922 tuvo un volcamiento, generando un derrame de petróleo sobre el predio denominado "Villa Luisa". Ante la ocurrencia del hecho se realizó el Informe Policial de Accidente de Tránsito No. C-001092082. Para el momento de ocurrencia del hecho el vehículo de carga era de propiedad de la señora Yeimy Yorgetd Vásquez Varona, se encontraba vinculado a la empresa de transporte INVERTRAC S.A. y el crudo de petróleo pertenecía a la empresa FRONTERA ENERGY COLOMBIA CORP.
Adicionalmente, el vehículo de carga se encontraba asegurado por ALLIANZ SEGUROS S.A. Si bien se hace mención de una póliza de responsabilidad civil extracontractual para el transporte de hidrocarburos, se aclara que, al verificar los anexos de la demanda se encuentran dos pólizas expedidas por la compañía i) la Póliza de RC Hidrocarburos No. 022650430 / 0 y la ii) Póliza Auto Colectivo Pesados No. 022445431 / 68.
Como consecuencia del derrame de petróleo se realizaron múltiples actuaciones por pate de entes de control y autoridades locales como la Alcaldía Municipal de Guaduas - Cundinamarca, la Corporación Autónoma Regional de Cundinamarca - CAR, y la Inspección de Policía, incluyendo estudios en materia ambiental en la zona afectada los cuales concluyen que se ocasionaron múltiples afectaciones ambientales y de productividad, los cuales no fueron correctamente evaluados ni tratados.</t>
  </si>
  <si>
    <t>ASEGURADO</t>
  </si>
  <si>
    <t>Yeimy Yorgetd Velasquez Varona</t>
  </si>
  <si>
    <t>NIT ASEGURADO</t>
  </si>
  <si>
    <t>PLACA VEHÍCULO ASEGURADO (SI APLICA)</t>
  </si>
  <si>
    <t>SND-992</t>
  </si>
  <si>
    <t>NO. PÓLIZA VINCULADA</t>
  </si>
  <si>
    <t>022445431/68</t>
  </si>
  <si>
    <t>FECHA DE ASIGNACIÓN</t>
  </si>
  <si>
    <t>29 DE OCTUBRE DE 2024</t>
  </si>
  <si>
    <t>FECHA DE NOTIFICACIÓN</t>
  </si>
  <si>
    <t>03 DE FEBRERO DE 2025</t>
  </si>
  <si>
    <t>FECHA DE CONTESTACION 
*RECOMENDACIÓN: FECHA MÁXIMA PARA CONTESTAR LA DEMANDA ACORDE A LO ESTIÚLADO EN LA NORMA.</t>
  </si>
  <si>
    <t>28 DE FEBRERO DE 2025</t>
  </si>
  <si>
    <t>REMISION DE ANTECEDENTES - ABOGADO INTERNO-</t>
  </si>
  <si>
    <t>SINIESTRO - APLICATIVO</t>
  </si>
  <si>
    <t>91081450-214415</t>
  </si>
  <si>
    <t>Radicado(23 digitos)</t>
  </si>
  <si>
    <t>Juzgado</t>
  </si>
  <si>
    <t>Demandado</t>
  </si>
  <si>
    <t xml:space="preserve">Demandante </t>
  </si>
  <si>
    <t>Tipo de vinculacion compañía</t>
  </si>
  <si>
    <t>INTERVINIENTE</t>
  </si>
  <si>
    <t>PÓLIZA</t>
  </si>
  <si>
    <t>22445431/68</t>
  </si>
  <si>
    <t>AMPARO A AFECTAR</t>
  </si>
  <si>
    <t>VALOR ASEGURADO</t>
  </si>
  <si>
    <t>DEDUCIBLE</t>
  </si>
  <si>
    <t>MODALIDAD</t>
  </si>
  <si>
    <t>OCURRENCIA</t>
  </si>
  <si>
    <t xml:space="preserve">VIGENCIA </t>
  </si>
  <si>
    <t>02/01/2020 hasta las 24:00 horas del
01/01/2021.</t>
  </si>
  <si>
    <t xml:space="preserve">SINIESTRO DENTRO DE LA VIGENCIA? </t>
  </si>
  <si>
    <t>SI</t>
  </si>
  <si>
    <t>CARTERA A DÍA</t>
  </si>
  <si>
    <t>COASEGURO</t>
  </si>
  <si>
    <t>PROPIO</t>
  </si>
  <si>
    <t xml:space="preserve">ASEGURADORAS  </t>
  </si>
  <si>
    <t xml:space="preserve">% DE PARTICIPACION </t>
  </si>
  <si>
    <t>ALLIANZ</t>
  </si>
  <si>
    <t>REASEGURO- SUPERA LOS $500M-</t>
  </si>
  <si>
    <t>NO</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</si>
  <si>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</si>
  <si>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</si>
  <si>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</si>
  <si>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</si>
  <si>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</si>
  <si>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</si>
  <si>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</si>
  <si>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</si>
  <si>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</si>
  <si>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</si>
  <si>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</si>
  <si>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</si>
  <si>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</si>
  <si>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</si>
  <si>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</si>
  <si>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</si>
  <si>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</si>
  <si>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</si>
  <si>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</si>
  <si>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</si>
  <si>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</si>
  <si>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</si>
  <si>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</si>
  <si>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</si>
  <si>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</si>
  <si>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</si>
  <si>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</si>
  <si>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</si>
  <si>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</si>
  <si>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</si>
  <si>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</si>
  <si>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</si>
  <si>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</si>
  <si>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</si>
  <si>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</si>
  <si>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</si>
  <si>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</si>
  <si>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</si>
  <si>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</si>
  <si>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</si>
  <si>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</si>
  <si>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</si>
  <si>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</si>
  <si>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</si>
  <si>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r>
      <t xml:space="preserve">INDIQUE LA PLACA- </t>
    </r>
    <r>
      <rPr>
        <sz val="11"/>
        <color rgb="FFFF0000"/>
        <rFont val="Calibri"/>
        <family val="2"/>
        <scheme val="minor"/>
      </rPr>
      <t>SUSTITUYA</t>
    </r>
  </si>
  <si>
    <t>DAÑOS VEHICULO ASEGURADO</t>
  </si>
  <si>
    <t>OTROS</t>
  </si>
  <si>
    <t>COASEGURO RETENCION ALLIANZ (%)</t>
  </si>
  <si>
    <t>PRIORIDAD DEL FONDO</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</si>
  <si>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</si>
  <si>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</si>
  <si>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</si>
  <si>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</si>
  <si>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ANTIFRAUDE</t>
  </si>
  <si>
    <t>Validar si en proceso se presentan alguna de las siguientes situaciones :</t>
  </si>
  <si>
    <t>Descripción</t>
  </si>
  <si>
    <t>SI / NO</t>
  </si>
  <si>
    <t xml:space="preserve">En caso de ser afirmativo, explicar: </t>
  </si>
  <si>
    <r>
      <rPr>
        <b/>
        <sz val="10"/>
        <color theme="1"/>
        <rFont val="Century Gothic"/>
        <family val="2"/>
      </rPr>
      <t>PJ</t>
    </r>
    <r>
      <rPr>
        <sz val="10"/>
        <color theme="1"/>
        <rFont val="Century Gothic"/>
        <family val="2"/>
      </rPr>
      <t xml:space="preserve"> - Exageración pretensiones materiales (lucro cesante y daño emergente).</t>
    </r>
  </si>
  <si>
    <t>Diferencia entre el lucro cesante y daño emergente pretendidos por los demandantes en el proceso judicial Vs tasacion objetivada.</t>
  </si>
  <si>
    <r>
      <rPr>
        <b/>
        <sz val="10"/>
        <color theme="1"/>
        <rFont val="Century Gothic"/>
        <family val="2"/>
      </rPr>
      <t xml:space="preserve">PJ </t>
    </r>
    <r>
      <rPr>
        <sz val="10"/>
        <color theme="1"/>
        <rFont val="Century Gothic"/>
        <family val="2"/>
      </rPr>
      <t>- Lesiones/circunstancias sin relación o inconsistentes con los hechos demandados.</t>
    </r>
  </si>
  <si>
    <t>Diferencia entre la declaración del asegurado y el tercero; Asegurado no brinda información o se niega a entrevista; Reclamación  originada en supuestos accidentes sin testigos ni reportes; Incendio elementos de alta cuantía  o sucedido en circustancias extrañas; Hurto de articulos de alto costos debido a incineración de la propiedad, vehiuclo o bien; Lesiones y daños materiales sin acreditación y/o soporte.</t>
  </si>
  <si>
    <r>
      <rPr>
        <b/>
        <sz val="10"/>
        <color theme="1"/>
        <rFont val="Century Gothic"/>
        <family val="2"/>
      </rPr>
      <t xml:space="preserve">PJ </t>
    </r>
    <r>
      <rPr>
        <sz val="10"/>
        <color theme="1"/>
        <rFont val="Century Gothic"/>
        <family val="2"/>
      </rPr>
      <t>- Soportes de asegurados/terceros demandantes adulterados.</t>
    </r>
  </si>
  <si>
    <t>Documentos falsos aportados como pruabs; Vehículos con daños severos y no reportan lesionados; Médico de terceros (especializado), también está involucrado en otros diagnósticos;  ITP Irregularidad en el proceso de calificación; Diagnósticos médicos sin el debido sustento.</t>
  </si>
  <si>
    <r>
      <rPr>
        <b/>
        <sz val="10"/>
        <color theme="1"/>
        <rFont val="Century Gothic"/>
        <family val="2"/>
      </rPr>
      <t xml:space="preserve">PJ </t>
    </r>
    <r>
      <rPr>
        <sz val="10"/>
        <color theme="1"/>
        <rFont val="Century Gothic"/>
        <family val="2"/>
      </rPr>
      <t>- Demandantes involucrados en otros siniestros y procesos judiciales.</t>
    </r>
  </si>
  <si>
    <t xml:space="preserve">Procesos judiciales llevados a cabo en distintas ciudades con los mismos demandantes. </t>
  </si>
  <si>
    <r>
      <rPr>
        <b/>
        <sz val="10"/>
        <color theme="1"/>
        <rFont val="Century Gothic"/>
        <family val="2"/>
      </rPr>
      <t>PJ</t>
    </r>
    <r>
      <rPr>
        <sz val="10"/>
        <color theme="1"/>
        <rFont val="Century Gothic"/>
        <family val="2"/>
      </rPr>
      <t xml:space="preserve"> - Víctima involucrada en fraudes anteriores .</t>
    </r>
  </si>
  <si>
    <r>
      <rPr>
        <b/>
        <sz val="10"/>
        <color theme="1"/>
        <rFont val="Century Gothic"/>
        <family val="2"/>
      </rPr>
      <t>PJ</t>
    </r>
    <r>
      <rPr>
        <sz val="10"/>
        <color theme="1"/>
        <rFont val="Century Gothic"/>
        <family val="2"/>
      </rPr>
      <t xml:space="preserve"> - Relación/parentesco entre asegurado y tercero afectado.</t>
    </r>
  </si>
  <si>
    <t xml:space="preserve">Demandantes con vínculos consanguineos, de afinidad y/o amistad con el asegurado. </t>
  </si>
  <si>
    <r>
      <rPr>
        <b/>
        <sz val="10"/>
        <color theme="1"/>
        <rFont val="Century Gothic"/>
        <family val="2"/>
      </rPr>
      <t xml:space="preserve">PJ </t>
    </r>
    <r>
      <rPr>
        <sz val="10"/>
        <color theme="1"/>
        <rFont val="Century Gothic"/>
        <family val="2"/>
      </rPr>
      <t>- Sumas elevadas aseguradas con respecto a la ocupación desarrollada del asegurado.</t>
    </r>
  </si>
  <si>
    <t xml:space="preserve">Prima contratada alta comparada con los ingresos reales del asegurado; Valor del aseguro excesivo o con valor que supera lo devegado por el asegurado. </t>
  </si>
  <si>
    <r>
      <rPr>
        <b/>
        <sz val="10"/>
        <color theme="1"/>
        <rFont val="Century Gothic"/>
        <family val="2"/>
      </rPr>
      <t xml:space="preserve">PJ </t>
    </r>
    <r>
      <rPr>
        <sz val="10"/>
        <color theme="1"/>
        <rFont val="Century Gothic"/>
        <family val="2"/>
      </rPr>
      <t>- Reticencia</t>
    </r>
  </si>
  <si>
    <t>Lesiones y/o afectaciones del asegurado preexistentes.</t>
  </si>
  <si>
    <r>
      <rPr>
        <b/>
        <sz val="10"/>
        <color theme="1"/>
        <rFont val="Century Gothic"/>
        <family val="2"/>
      </rPr>
      <t>PJ</t>
    </r>
    <r>
      <rPr>
        <sz val="10"/>
        <color theme="1"/>
        <rFont val="Century Gothic"/>
        <family val="2"/>
      </rPr>
      <t xml:space="preserve"> - Reclamaciones presentadas durante la misma vigencia de la póliza por cisrcunsatancias similares. </t>
    </r>
  </si>
  <si>
    <t xml:space="preserve"> Múltiples reclamos por la misma pérdida y similar.</t>
  </si>
  <si>
    <r>
      <rPr>
        <b/>
        <sz val="10"/>
        <color theme="1"/>
        <rFont val="Century Gothic"/>
        <family val="2"/>
      </rPr>
      <t>PJ</t>
    </r>
    <r>
      <rPr>
        <sz val="10"/>
        <color theme="1"/>
        <rFont val="Century Gothic"/>
        <family val="2"/>
      </rPr>
      <t xml:space="preserve"> - El asegurado tiene más de un seguro de vida en la misma o con otras compañías.</t>
    </r>
  </si>
  <si>
    <t>Múltiples aseguramientos del mismo tipo.</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</si>
  <si>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</si>
  <si>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</si>
  <si>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</si>
  <si>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</si>
  <si>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</si>
  <si>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</si>
  <si>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</si>
  <si>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</si>
  <si>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</si>
  <si>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CONCEPTO DE CONCILIACIÓN 330 </t>
  </si>
  <si>
    <t xml:space="preserve">SUMA SOLICITADA </t>
  </si>
  <si>
    <t xml:space="preserve">COMENTARIOS ABOGADO INTERNO </t>
  </si>
  <si>
    <t>COMENTARIO OUT</t>
  </si>
  <si>
    <t>AUTORIZACION COMPAÑÍA SUMA</t>
  </si>
  <si>
    <t xml:space="preserve">AUTORIZACION COMPAÑÍA COMENTARIOS </t>
  </si>
  <si>
    <t>CAMBIO CONTINGENCIA PJ</t>
  </si>
  <si>
    <t xml:space="preserve">CONTINGENCIA ACTUAL </t>
  </si>
  <si>
    <t xml:space="preserve">CAMBIO DE CONTINGENCIA </t>
  </si>
  <si>
    <t xml:space="preserve">COMENTARIOS CAMBIO DE CONTINGENCIA </t>
  </si>
  <si>
    <t xml:space="preserve">ACTUALIZACION DE CONTINGENCIA  </t>
  </si>
  <si>
    <t>REMOTO</t>
  </si>
  <si>
    <t>CLASE DE REASEGURO</t>
  </si>
  <si>
    <t xml:space="preserve">Situcion Laboral </t>
  </si>
  <si>
    <t>Acompañante motorista</t>
  </si>
  <si>
    <t>LLAMADA EN GARANTIA</t>
  </si>
  <si>
    <t xml:space="preserve">RCE LESIONES </t>
  </si>
  <si>
    <t xml:space="preserve">SI </t>
  </si>
  <si>
    <t>CEDIDO</t>
  </si>
  <si>
    <t>FACULTATIVO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</si>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</sst>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 #,##0;[Red]\-&quot;$&quot;\ #,##0"/>
    <numFmt numFmtId="165" formatCode="_-&quot;$&quot;\ * #,##0_-;\-&quot;$&quot;\ * #,##0_-;_-&quot;$&quot;\ * &quot;-&quot;_-;_-@_-"/>
    <numFmt numFmtId="166" formatCode="_-&quot;$&quot;\ * #,##0.00_-;\-&quot;$&quot;\ * #,##0.00_-;_-&quot;$&quot;\ * &quot;-&quot;??_-;_-@_-"/>
  </numFmts>
  <fonts count="14">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b/>
      <sz val="20"/>
      <color theme="0"/>
      <name val="Calibri"/>
      <family val="2"/>
      <scheme val="minor"/>
    </font>
    <font>
      <sz val="10"/>
      <name val="Calibri"/>
      <family val="2"/>
      <scheme val="minor"/>
    </font>
    <font>
      <b/>
      <sz val="10"/>
      <color theme="0"/>
      <name val="Century Gothic"/>
      <family val="2"/>
    </font>
    <font>
      <sz val="10"/>
      <color theme="1"/>
      <name val="Century Gothic"/>
      <family val="2"/>
    </font>
    <font>
      <b/>
      <sz val="10"/>
      <color theme="1"/>
      <name val="Century Gothic"/>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00206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166" fontId="1" fillId="0" borderId="0" applyFont="0" applyFill="0" applyBorder="0" applyAlignment="0" applyProtection="0"/>
  </cellStyleXfs>
  <cellXfs count="12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2" fillId="0" borderId="2" xfId="0" applyFont="1" applyBorder="1" applyAlignment="1">
      <alignment horizontal="justify" vertical="top"/>
    </xf>
    <xf numFmtId="0" fontId="0" fillId="0" borderId="0" xfId="0" applyProtection="1">
      <protection locked="0"/>
    </xf>
    <xf numFmtId="9" fontId="0" fillId="0" borderId="0" xfId="2" applyFont="1" applyProtection="1">
      <protection locked="0"/>
    </xf>
    <xf numFmtId="9" fontId="0" fillId="0" borderId="0" xfId="0" applyNumberFormat="1" applyProtection="1">
      <protection locked="0"/>
    </xf>
    <xf numFmtId="165" fontId="0" fillId="0" borderId="0" xfId="0" applyNumberFormat="1" applyProtection="1">
      <protection locked="0"/>
    </xf>
    <xf numFmtId="9" fontId="0" fillId="0" borderId="0" xfId="1" applyNumberFormat="1" applyFont="1" applyProtection="1">
      <protection locked="0"/>
    </xf>
    <xf numFmtId="0" fontId="2" fillId="4" borderId="4" xfId="0" applyFont="1" applyFill="1" applyBorder="1" applyAlignment="1" applyProtection="1">
      <alignment horizontal="justify" vertical="top" wrapText="1"/>
      <protection locked="0"/>
    </xf>
    <xf numFmtId="0" fontId="5" fillId="2" borderId="8" xfId="0" applyFont="1" applyFill="1" applyBorder="1" applyAlignment="1" applyProtection="1">
      <alignment horizontal="justify" vertical="top"/>
      <protection locked="0"/>
    </xf>
    <xf numFmtId="0" fontId="11" fillId="8" borderId="9" xfId="0" applyFont="1" applyFill="1" applyBorder="1" applyAlignment="1" applyProtection="1">
      <alignment horizontal="center" vertical="center" wrapText="1"/>
      <protection locked="0"/>
    </xf>
    <xf numFmtId="0" fontId="11" fillId="8" borderId="10" xfId="0" applyFont="1" applyFill="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protection locked="0"/>
    </xf>
    <xf numFmtId="0" fontId="12" fillId="0" borderId="1" xfId="0" applyFont="1" applyBorder="1" applyAlignment="1" applyProtection="1">
      <alignment horizontal="left" vertical="center"/>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0" fontId="9" fillId="2" borderId="6" xfId="0" applyFont="1" applyFill="1" applyBorder="1" applyAlignment="1">
      <alignment horizontal="center" vertical="top"/>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0" fontId="9" fillId="2" borderId="4" xfId="0" applyFont="1" applyFill="1" applyBorder="1" applyAlignment="1">
      <alignment horizontal="center" vertical="top"/>
    </xf>
    <xf numFmtId="0" fontId="2" fillId="0" borderId="2" xfId="0" applyFont="1" applyBorder="1" applyAlignment="1">
      <alignment horizontal="center" vertical="top"/>
    </xf>
    <xf numFmtId="0" fontId="2" fillId="0" borderId="3" xfId="0" applyFont="1"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9" fillId="2" borderId="15" xfId="0" applyFont="1" applyFill="1" applyBorder="1" applyAlignment="1" applyProtection="1">
      <alignment horizontal="center" vertical="top"/>
      <protection locked="0"/>
    </xf>
    <xf numFmtId="0" fontId="10" fillId="7" borderId="4" xfId="0" applyFont="1" applyFill="1" applyBorder="1" applyAlignment="1" applyProtection="1">
      <alignment horizontal="center" vertical="top"/>
      <protection locked="0"/>
    </xf>
    <xf numFmtId="165" fontId="0" fillId="5" borderId="2" xfId="1" applyFont="1" applyFill="1" applyBorder="1" applyAlignment="1" applyProtection="1">
      <alignment horizontal="justify" vertical="top"/>
    </xf>
    <xf numFmtId="165" fontId="0" fillId="5" borderId="3" xfId="1" applyFont="1" applyFill="1" applyBorder="1" applyAlignment="1" applyProtection="1">
      <alignment horizontal="justify" vertical="top"/>
    </xf>
    <xf numFmtId="0" fontId="9" fillId="2" borderId="4" xfId="0" applyFont="1" applyFill="1" applyBorder="1" applyAlignment="1" applyProtection="1">
      <alignment horizontal="center"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xf numFmtId="0" fontId="0" fillId="5" borderId="1" xfId="0" applyFill="1" applyBorder="1" applyAlignment="1">
      <alignment horizontal="justify" vertical="top"/>
    </xf>
    <xf numFmtId="166" fontId="0" fillId="5" borderId="1" xfId="4" applyFont="1" applyFill="1" applyBorder="1" applyAlignment="1">
      <alignment horizontal="center"/>
    </xf>
    <xf numFmtId="0" fontId="2" fillId="0" borderId="4" xfId="0" applyFont="1" applyBorder="1" applyAlignment="1">
      <alignment horizontal="center" vertical="top"/>
    </xf>
    <xf numFmtId="0" fontId="2" fillId="0" borderId="6" xfId="0" applyFont="1" applyBorder="1" applyAlignment="1">
      <alignment horizontal="center" vertical="top"/>
    </xf>
    <xf numFmtId="0" fontId="3" fillId="2" borderId="4" xfId="0" applyFont="1" applyFill="1" applyBorder="1" applyAlignment="1">
      <alignment horizontal="center" vertical="top"/>
    </xf>
    <xf numFmtId="165" fontId="0" fillId="5" borderId="4" xfId="1" applyFont="1" applyFill="1" applyBorder="1" applyAlignment="1" applyProtection="1">
      <alignment horizontal="center" vertical="top"/>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cellXfs>
  <cellStyles count="5">
    <cellStyle name="Hipervínculo" xfId="3" builtinId="8"/>
    <cellStyle name="Moneda" xfId="4"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AppData\Local\Microsoft\Windows\INetCache\Content.Outlook\6U4382SS\INFORME%20INICIAL%20AUTOS%202023.xlsx" TargetMode="External"/><Relationship Id="rId1" Type="http://schemas.openxmlformats.org/officeDocument/2006/relationships/externalLinkPath" Target="/Users/ce02653/AppData/Local/Microsoft/Windows/INetCache/Content.Outlook/6U4382SS/INFORME%20INICIAL%20AUTOS%202023.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https://allianzms-my.sharepoint.com/personal/gina_garcia_allianz_co/Documents/AUTOS/PROYECTOS/2024/PJ%202024/INFORME%20INICIAL%20GENERALES%202024%20OUT.xlsx" TargetMode="External"/><Relationship Id="rId1" Type="http://schemas.openxmlformats.org/officeDocument/2006/relationships/externalLinkPath" Target="/personal/gina_garcia_allianz_co/Documents/AUTOS/PROYECTOS/2024/PJ%202024/INFORME%20INICIAL%20GENERALES%202024%20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478"/>
      <sheetName val="GENERALES NOTA 325"/>
      <sheetName val="CONCEPTO DE CONCILIACIÓN 330 "/>
      <sheetName val="CAMBIO DE CONTINGENCIA 423"/>
      <sheetName val="Hoja1"/>
      <sheetName val="Hoja2"/>
    </sheetNames>
    <sheetDataSet>
      <sheetData sheetId="0">
        <row r="2">
          <cell r="B2" t="str">
            <v xml:space="preserve">Radicado </v>
          </cell>
          <cell r="C2"/>
        </row>
        <row r="3">
          <cell r="B3" t="str">
            <v>JUZGADO</v>
          </cell>
          <cell r="C3"/>
        </row>
        <row r="4">
          <cell r="B4" t="str">
            <v xml:space="preserve">NOMBRE Y APELLIDOS DE  LOS DEMANDADOS </v>
          </cell>
          <cell r="C4"/>
        </row>
        <row r="5">
          <cell r="B5" t="str">
            <v>COLOCAR LOS NOMBRES Y APELLIDOS, SU CALIDAD (HERMANO, HIJO ETC)  PARA LOS CONYUGES E HIJOS COLOCAR LA FECHA DE NACIMIENTO.</v>
          </cell>
          <cell r="C5"/>
        </row>
        <row r="6">
          <cell r="B6" t="str">
            <v>LLAMADA EN GARANTIA</v>
          </cell>
          <cell r="C6"/>
        </row>
      </sheetData>
      <sheetData sheetId="1"/>
      <sheetData sheetId="2">
        <row r="17">
          <cell r="B17">
            <v>100000000</v>
          </cell>
          <cell r="C17"/>
        </row>
      </sheetData>
      <sheetData sheetId="3">
        <row r="8">
          <cell r="B8" t="str">
            <v>PROBABLE GENERALES</v>
          </cell>
          <cell r="C8"/>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rcoantonionieto.123@outlook.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B33" sqref="B33:C33"/>
    </sheetView>
  </sheetViews>
  <sheetFormatPr defaultColWidth="0" defaultRowHeight="15"/>
  <cols>
    <col min="1" max="1" width="69.140625" style="8" customWidth="1"/>
    <col min="2" max="2" width="55.140625" style="8" customWidth="1"/>
    <col min="3" max="3" width="108.85546875" style="8" customWidth="1"/>
    <col min="4" max="16384" width="11.42578125" style="2" hidden="1"/>
  </cols>
  <sheetData>
    <row r="1" spans="1:3" ht="26.25">
      <c r="A1" s="63" t="s">
        <v>0</v>
      </c>
      <c r="B1" s="63"/>
      <c r="C1" s="63"/>
    </row>
    <row r="2" spans="1:3">
      <c r="A2" s="5" t="s">
        <v>1</v>
      </c>
      <c r="B2" s="68" t="s">
        <v>2</v>
      </c>
      <c r="C2" s="69"/>
    </row>
    <row r="3" spans="1:3">
      <c r="A3" s="5" t="s">
        <v>3</v>
      </c>
      <c r="B3" s="66" t="s">
        <v>4</v>
      </c>
      <c r="C3" s="67"/>
    </row>
    <row r="4" spans="1:3">
      <c r="A4" s="5" t="s">
        <v>5</v>
      </c>
      <c r="B4" s="70" t="s">
        <v>6</v>
      </c>
      <c r="C4" s="67"/>
    </row>
    <row r="5" spans="1:3" ht="31.5" customHeight="1">
      <c r="A5" s="5" t="s">
        <v>7</v>
      </c>
      <c r="B5" s="66" t="s">
        <v>8</v>
      </c>
      <c r="C5" s="67"/>
    </row>
    <row r="6" spans="1:3">
      <c r="A6" s="5" t="s">
        <v>9</v>
      </c>
      <c r="B6" s="58" t="s">
        <v>10</v>
      </c>
      <c r="C6" s="58"/>
    </row>
    <row r="7" spans="1:3">
      <c r="A7" s="25" t="s">
        <v>11</v>
      </c>
      <c r="B7" s="66" t="s">
        <v>12</v>
      </c>
      <c r="C7" s="67"/>
    </row>
    <row r="8" spans="1:3" ht="23.1" customHeight="1">
      <c r="A8" s="26" t="s">
        <v>13</v>
      </c>
      <c r="B8" s="58" t="s">
        <v>14</v>
      </c>
      <c r="C8" s="58"/>
    </row>
    <row r="9" spans="1:3">
      <c r="A9" s="26" t="s">
        <v>15</v>
      </c>
      <c r="B9" s="58" t="s">
        <v>16</v>
      </c>
      <c r="C9" s="58"/>
    </row>
    <row r="10" spans="1:3">
      <c r="A10" s="26" t="s">
        <v>17</v>
      </c>
      <c r="B10" s="56" t="s">
        <v>18</v>
      </c>
      <c r="C10" s="56"/>
    </row>
    <row r="11" spans="1:3" ht="30" customHeight="1">
      <c r="A11" s="27" t="s">
        <v>19</v>
      </c>
      <c r="B11" s="56" t="s">
        <v>18</v>
      </c>
      <c r="C11" s="56"/>
    </row>
    <row r="12" spans="1:3" ht="30" customHeight="1">
      <c r="A12" s="5" t="s">
        <v>20</v>
      </c>
      <c r="B12" s="57" t="s">
        <v>16</v>
      </c>
      <c r="C12" s="56"/>
    </row>
    <row r="13" spans="1:3">
      <c r="A13" s="5" t="s">
        <v>21</v>
      </c>
      <c r="B13" s="56" t="s">
        <v>18</v>
      </c>
      <c r="C13" s="56"/>
    </row>
    <row r="14" spans="1:3">
      <c r="A14" s="5" t="s">
        <v>22</v>
      </c>
      <c r="B14" s="58" t="s">
        <v>16</v>
      </c>
      <c r="C14" s="58"/>
    </row>
    <row r="15" spans="1:3">
      <c r="A15" s="5" t="s">
        <v>23</v>
      </c>
      <c r="B15" s="58" t="s">
        <v>16</v>
      </c>
      <c r="C15" s="58"/>
    </row>
    <row r="16" spans="1:3">
      <c r="A16" s="5" t="s">
        <v>24</v>
      </c>
      <c r="B16" s="58" t="s">
        <v>16</v>
      </c>
      <c r="C16" s="58"/>
    </row>
    <row r="17" spans="1:3" ht="15" customHeight="1">
      <c r="A17" s="5" t="s">
        <v>25</v>
      </c>
      <c r="B17" s="64" t="s">
        <v>18</v>
      </c>
      <c r="C17" s="65"/>
    </row>
    <row r="18" spans="1:3">
      <c r="A18" s="5" t="s">
        <v>26</v>
      </c>
      <c r="B18" s="64" t="s">
        <v>18</v>
      </c>
      <c r="C18" s="65"/>
    </row>
    <row r="19" spans="1:3" ht="18.75" customHeight="1">
      <c r="A19" s="5" t="s">
        <v>27</v>
      </c>
      <c r="B19" s="64" t="s">
        <v>18</v>
      </c>
      <c r="C19" s="65"/>
    </row>
    <row r="20" spans="1:3">
      <c r="A20" s="5" t="s">
        <v>28</v>
      </c>
      <c r="B20" s="58">
        <v>0</v>
      </c>
      <c r="C20" s="58"/>
    </row>
    <row r="21" spans="1:3" ht="17.25" customHeight="1">
      <c r="A21" s="5" t="s">
        <v>29</v>
      </c>
      <c r="B21" s="56"/>
      <c r="C21" s="56"/>
    </row>
    <row r="22" spans="1:3">
      <c r="A22" s="26" t="s">
        <v>30</v>
      </c>
      <c r="B22" s="53" t="s">
        <v>31</v>
      </c>
      <c r="C22" s="53"/>
    </row>
    <row r="23" spans="1:3">
      <c r="A23" s="26" t="s">
        <v>32</v>
      </c>
      <c r="B23" s="55" t="s">
        <v>33</v>
      </c>
      <c r="C23" s="53"/>
    </row>
    <row r="24" spans="1:3">
      <c r="A24" s="26" t="s">
        <v>34</v>
      </c>
      <c r="B24" s="55" t="s">
        <v>35</v>
      </c>
      <c r="C24" s="53"/>
    </row>
    <row r="25" spans="1:3">
      <c r="A25" s="71" t="s">
        <v>36</v>
      </c>
      <c r="B25" s="53" t="s">
        <v>37</v>
      </c>
      <c r="C25" s="54"/>
    </row>
    <row r="26" spans="1:3">
      <c r="A26" s="71"/>
      <c r="B26" s="54"/>
      <c r="C26" s="54"/>
    </row>
    <row r="27" spans="1:3" ht="100.5" customHeight="1">
      <c r="A27" s="71"/>
      <c r="B27" s="54"/>
      <c r="C27" s="54"/>
    </row>
    <row r="28" spans="1:3">
      <c r="A28" s="26" t="s">
        <v>38</v>
      </c>
      <c r="B28" s="54" t="s">
        <v>39</v>
      </c>
      <c r="C28" s="54"/>
    </row>
    <row r="29" spans="1:3">
      <c r="A29" s="26" t="s">
        <v>40</v>
      </c>
      <c r="B29" s="60">
        <v>26428670</v>
      </c>
      <c r="C29" s="54"/>
    </row>
    <row r="30" spans="1:3">
      <c r="A30" s="26" t="s">
        <v>41</v>
      </c>
      <c r="B30" s="54" t="s">
        <v>42</v>
      </c>
      <c r="C30" s="54"/>
    </row>
    <row r="31" spans="1:3">
      <c r="A31" s="26" t="s">
        <v>43</v>
      </c>
      <c r="B31" s="54" t="s">
        <v>44</v>
      </c>
      <c r="C31" s="54"/>
    </row>
    <row r="32" spans="1:3">
      <c r="A32" s="26" t="s">
        <v>45</v>
      </c>
      <c r="B32" s="61" t="s">
        <v>46</v>
      </c>
      <c r="C32" s="62"/>
    </row>
    <row r="33" spans="1:3">
      <c r="A33" s="5" t="s">
        <v>47</v>
      </c>
      <c r="B33" s="59" t="s">
        <v>48</v>
      </c>
      <c r="C33" s="59"/>
    </row>
    <row r="34" spans="1:3" ht="45">
      <c r="A34" s="5" t="s">
        <v>49</v>
      </c>
      <c r="B34" s="58" t="s">
        <v>50</v>
      </c>
      <c r="C34" s="58"/>
    </row>
    <row r="37" spans="1:3" ht="15" customHeight="1"/>
    <row r="38" spans="1:3" ht="15" customHeight="1"/>
    <row r="45" spans="1:3" ht="15" customHeight="1"/>
    <row r="50" spans="6:6" ht="18" customHeight="1"/>
    <row r="53" spans="6:6">
      <c r="F53" s="4"/>
    </row>
    <row r="54" spans="6:6">
      <c r="F54" s="4"/>
    </row>
    <row r="55" spans="6:6">
      <c r="F55" s="4"/>
    </row>
    <row r="66" ht="36" customHeight="1"/>
    <row r="78" ht="33.75" customHeight="1"/>
    <row r="79" ht="33.75" customHeight="1"/>
    <row r="80" ht="33.75" customHeight="1"/>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display="marcoantonionieto.123@outlook.es" xr:uid="{51D6B9C5-0374-4C79-A189-1ED12F36A34F}"/>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abSelected="1" zoomScaleNormal="100" workbookViewId="0">
      <selection activeCell="B6" sqref="B6:C6"/>
    </sheetView>
  </sheetViews>
  <sheetFormatPr defaultColWidth="0" defaultRowHeight="15"/>
  <cols>
    <col min="1" max="1" width="49.85546875" customWidth="1"/>
    <col min="2" max="2" width="31.42578125" customWidth="1"/>
    <col min="3" max="3" width="90.140625" customWidth="1"/>
    <col min="4" max="16384" width="11.42578125" hidden="1"/>
  </cols>
  <sheetData>
    <row r="1" spans="1:3" ht="26.25">
      <c r="A1" s="72" t="s">
        <v>51</v>
      </c>
      <c r="B1" s="72"/>
      <c r="C1" s="72"/>
    </row>
    <row r="2" spans="1:3" ht="15.75" customHeight="1">
      <c r="A2" s="20" t="s">
        <v>52</v>
      </c>
      <c r="B2" s="73" t="s">
        <v>53</v>
      </c>
      <c r="C2" s="74"/>
    </row>
    <row r="3" spans="1:3" s="2" customFormat="1">
      <c r="A3" s="5" t="s">
        <v>54</v>
      </c>
      <c r="B3" s="58" t="str">
        <f>'AUTOS  NOTA 322'!B2:C2</f>
        <v>25320-31-89-001-2024-00142-00</v>
      </c>
      <c r="C3" s="58"/>
    </row>
    <row r="4" spans="1:3" s="2" customFormat="1">
      <c r="A4" s="5" t="s">
        <v>55</v>
      </c>
      <c r="B4" s="58" t="str">
        <f>'AUTOS  NOTA 322'!B3:C3</f>
        <v>JUZGADO PROMISCUO DEL CIRCUITO DE GUADUAS CUNDINAMARCA</v>
      </c>
      <c r="C4" s="58"/>
    </row>
    <row r="5" spans="1:3" s="2" customFormat="1">
      <c r="A5" s="5" t="s">
        <v>56</v>
      </c>
      <c r="B5" s="58" t="str">
        <f>'AUTOS  NOTA 322'!B4:C4</f>
        <v>1. INVERTRAC S.A. NIT. 800.136.310-5
2. ALLIANZ SEGUROS S.A. NIT. 860.026.182-5
3. FRONTERA ENERGY COLOMBIA CORP. NIT.830.126.302-2
4. SBS SEGUROS COLOMBIA S.A. NIT. 860.037.707-9
5. YEIMY YORGETD VASQUEZ VARONA C.C. 26.428.670</v>
      </c>
      <c r="C5" s="58"/>
    </row>
    <row r="6" spans="1:3" s="2" customFormat="1">
      <c r="A6" s="5" t="s">
        <v>57</v>
      </c>
      <c r="B6" s="58" t="str">
        <f>'AUTOS  NOTA 322'!B5:C5</f>
        <v>MARCO ANTONIO NIETO ACUÑA C.C. 79.001.278</v>
      </c>
      <c r="C6" s="58"/>
    </row>
    <row r="7" spans="1:3" s="2" customFormat="1">
      <c r="A7" s="5" t="s">
        <v>58</v>
      </c>
      <c r="B7" s="58" t="str">
        <f>'AUTOS  NOTA 322'!B6:C6</f>
        <v>DEMANDA DIRECTA</v>
      </c>
      <c r="C7" s="58"/>
    </row>
    <row r="8" spans="1:3" s="2" customFormat="1">
      <c r="A8" s="29" t="s">
        <v>59</v>
      </c>
      <c r="B8" s="58" t="str">
        <f>'AUTOS  NOTA 322'!B7:C8</f>
        <v>NO APLICA / SOLO DAÑOS MATERIALES</v>
      </c>
      <c r="C8" s="58"/>
    </row>
    <row r="9" spans="1:3">
      <c r="A9" s="20" t="s">
        <v>60</v>
      </c>
      <c r="B9" s="58" t="s">
        <v>61</v>
      </c>
      <c r="C9" s="58"/>
    </row>
    <row r="10" spans="1:3">
      <c r="A10" s="20" t="s">
        <v>62</v>
      </c>
      <c r="B10" s="58" t="s">
        <v>12</v>
      </c>
      <c r="C10" s="58"/>
    </row>
    <row r="11" spans="1:3">
      <c r="A11" s="20" t="s">
        <v>63</v>
      </c>
      <c r="B11" s="87">
        <v>4000000000</v>
      </c>
      <c r="C11" s="88"/>
    </row>
    <row r="12" spans="1:3">
      <c r="A12" s="20" t="s">
        <v>64</v>
      </c>
      <c r="B12" s="87">
        <v>1500000</v>
      </c>
      <c r="C12" s="88"/>
    </row>
    <row r="13" spans="1:3">
      <c r="A13" s="20" t="s">
        <v>65</v>
      </c>
      <c r="B13" s="66" t="s">
        <v>66</v>
      </c>
      <c r="C13" s="67"/>
    </row>
    <row r="14" spans="1:3">
      <c r="A14" s="20" t="s">
        <v>67</v>
      </c>
      <c r="B14" s="56" t="s">
        <v>68</v>
      </c>
      <c r="C14" s="58"/>
    </row>
    <row r="15" spans="1:3">
      <c r="A15" s="20" t="s">
        <v>69</v>
      </c>
      <c r="B15" s="58" t="s">
        <v>70</v>
      </c>
      <c r="C15" s="58"/>
    </row>
    <row r="16" spans="1:3">
      <c r="A16" s="20" t="s">
        <v>71</v>
      </c>
      <c r="B16" s="58" t="s">
        <v>70</v>
      </c>
      <c r="C16" s="58"/>
    </row>
    <row r="17" spans="1:3">
      <c r="A17" s="89" t="s">
        <v>72</v>
      </c>
      <c r="B17" s="58" t="s">
        <v>73</v>
      </c>
      <c r="C17" s="58"/>
    </row>
    <row r="18" spans="1:3">
      <c r="A18" s="90"/>
      <c r="B18" s="10" t="s">
        <v>74</v>
      </c>
      <c r="C18" s="10" t="s">
        <v>75</v>
      </c>
    </row>
    <row r="19" spans="1:3">
      <c r="A19" s="90"/>
      <c r="B19" s="6" t="s">
        <v>76</v>
      </c>
      <c r="C19" s="6"/>
    </row>
    <row r="20" spans="1:3">
      <c r="A20" s="90"/>
      <c r="B20" s="6"/>
      <c r="C20" s="6"/>
    </row>
    <row r="21" spans="1:3">
      <c r="A21" s="91"/>
      <c r="B21" s="6"/>
      <c r="C21" s="6"/>
    </row>
    <row r="22" spans="1:3">
      <c r="A22" s="20" t="s">
        <v>77</v>
      </c>
      <c r="B22" s="58" t="s">
        <v>78</v>
      </c>
      <c r="C22" s="58"/>
    </row>
    <row r="23" spans="1:3">
      <c r="A23" s="20" t="s">
        <v>79</v>
      </c>
      <c r="B23" s="92" t="s">
        <v>78</v>
      </c>
      <c r="C23" s="93"/>
    </row>
    <row r="24" spans="1:3">
      <c r="A24" s="20" t="s">
        <v>80</v>
      </c>
      <c r="B24" s="58" t="s">
        <v>81</v>
      </c>
      <c r="C24" s="58"/>
    </row>
    <row r="25" spans="1:3">
      <c r="A25" s="20" t="s">
        <v>82</v>
      </c>
      <c r="B25" s="58" t="s">
        <v>78</v>
      </c>
      <c r="C25" s="58"/>
    </row>
    <row r="26" spans="1:3">
      <c r="A26" s="20" t="s">
        <v>83</v>
      </c>
      <c r="B26" s="58">
        <v>0</v>
      </c>
      <c r="C26" s="58"/>
    </row>
    <row r="27" spans="1:3">
      <c r="A27" s="19" t="s">
        <v>84</v>
      </c>
      <c r="B27" s="58" t="s">
        <v>78</v>
      </c>
      <c r="C27" s="58"/>
    </row>
    <row r="28" spans="1:3">
      <c r="A28" s="75" t="s">
        <v>85</v>
      </c>
      <c r="B28" s="75"/>
      <c r="C28" s="75"/>
    </row>
    <row r="29" spans="1:3">
      <c r="A29" s="85" t="s">
        <v>86</v>
      </c>
      <c r="B29" s="86"/>
      <c r="C29" s="11" t="s">
        <v>87</v>
      </c>
    </row>
    <row r="30" spans="1:3">
      <c r="A30" s="85" t="s">
        <v>88</v>
      </c>
      <c r="B30" s="86"/>
      <c r="C30" s="11" t="s">
        <v>87</v>
      </c>
    </row>
    <row r="31" spans="1:3">
      <c r="A31" s="85" t="s">
        <v>89</v>
      </c>
      <c r="B31" s="86"/>
      <c r="C31" s="12" t="s">
        <v>87</v>
      </c>
    </row>
    <row r="32" spans="1:3">
      <c r="A32" s="85" t="s">
        <v>90</v>
      </c>
      <c r="B32" s="86"/>
      <c r="C32" s="11"/>
    </row>
    <row r="33" spans="1:3">
      <c r="A33" s="85" t="s">
        <v>91</v>
      </c>
      <c r="B33" s="86"/>
      <c r="C33" s="11"/>
    </row>
    <row r="34" spans="1:3">
      <c r="A34" s="85" t="s">
        <v>92</v>
      </c>
      <c r="B34" s="86"/>
      <c r="C34" s="13"/>
    </row>
    <row r="35" spans="1:3">
      <c r="A35" s="76" t="s">
        <v>93</v>
      </c>
      <c r="B35" s="77"/>
      <c r="C35" s="14"/>
    </row>
    <row r="36" spans="1:3">
      <c r="A36" s="76" t="s">
        <v>94</v>
      </c>
      <c r="B36" s="77"/>
      <c r="C36" s="15"/>
    </row>
    <row r="37" spans="1:3">
      <c r="A37" s="78" t="s">
        <v>95</v>
      </c>
      <c r="B37" s="79"/>
      <c r="C37" s="15"/>
    </row>
    <row r="38" spans="1:3">
      <c r="A38" s="80"/>
      <c r="B38" s="81"/>
      <c r="C38" s="15"/>
    </row>
    <row r="39" spans="1:3">
      <c r="A39" s="82"/>
      <c r="B39" s="83"/>
      <c r="C39" s="15"/>
    </row>
    <row r="40" spans="1:3">
      <c r="A40" s="84" t="s">
        <v>96</v>
      </c>
      <c r="B40" s="84"/>
      <c r="C40" s="84"/>
    </row>
    <row r="41" spans="1:3">
      <c r="A41" s="17" t="s">
        <v>97</v>
      </c>
      <c r="B41" s="18"/>
      <c r="C41" s="15"/>
    </row>
    <row r="42" spans="1:3">
      <c r="A42" s="76" t="s">
        <v>98</v>
      </c>
      <c r="B42" s="77"/>
      <c r="C42" s="15"/>
    </row>
    <row r="43" spans="1:3">
      <c r="A43" s="76" t="s">
        <v>99</v>
      </c>
      <c r="B43" s="77"/>
      <c r="C43" s="15"/>
    </row>
    <row r="44" spans="1:3">
      <c r="A44" s="17" t="s">
        <v>100</v>
      </c>
      <c r="B44" s="18"/>
      <c r="C44" s="15"/>
    </row>
    <row r="45" spans="1:3">
      <c r="A45" s="17" t="s">
        <v>101</v>
      </c>
      <c r="B45" s="18"/>
      <c r="C45" s="15"/>
    </row>
    <row r="46" spans="1:3">
      <c r="A46" s="76" t="s">
        <v>102</v>
      </c>
      <c r="B46" s="77"/>
      <c r="C46" s="15"/>
    </row>
    <row r="47" spans="1:3">
      <c r="A47" s="17" t="s">
        <v>103</v>
      </c>
      <c r="B47" s="16"/>
      <c r="C47" s="15"/>
    </row>
    <row r="48" spans="1:3">
      <c r="A48" s="76" t="s">
        <v>104</v>
      </c>
      <c r="B48" s="77"/>
      <c r="C48" s="15"/>
    </row>
    <row r="49" spans="1:3">
      <c r="A49" s="76" t="s">
        <v>105</v>
      </c>
      <c r="B49" s="77"/>
      <c r="C49" s="15"/>
    </row>
    <row r="50" spans="1:3">
      <c r="A50" s="76" t="s">
        <v>95</v>
      </c>
      <c r="B50" s="7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57"/>
  <sheetViews>
    <sheetView topLeftCell="A3" zoomScale="85" zoomScaleNormal="85" workbookViewId="0">
      <selection activeCell="B2" sqref="B2:C2"/>
    </sheetView>
  </sheetViews>
  <sheetFormatPr defaultColWidth="0" defaultRowHeight="15"/>
  <cols>
    <col min="1" max="1" width="70" style="41" customWidth="1"/>
    <col min="2" max="2" width="35.42578125" style="41" customWidth="1"/>
    <col min="3" max="3" width="164" style="41" customWidth="1"/>
    <col min="4" max="8" width="11.42578125" style="41" hidden="1" customWidth="1"/>
    <col min="9" max="9" width="12" style="41" hidden="1" customWidth="1"/>
    <col min="10" max="16384" width="11.42578125" style="41" hidden="1"/>
  </cols>
  <sheetData>
    <row r="1" spans="1:9" ht="26.25">
      <c r="A1" s="98" t="s">
        <v>106</v>
      </c>
      <c r="B1" s="98"/>
      <c r="C1" s="98"/>
    </row>
    <row r="2" spans="1:9" ht="15" customHeight="1">
      <c r="A2" s="33" t="s">
        <v>52</v>
      </c>
      <c r="B2" s="99" t="str">
        <f>'AUTOS NOTA 321'!B2:C2</f>
        <v>91081450-214415</v>
      </c>
      <c r="C2" s="100"/>
    </row>
    <row r="3" spans="1:9">
      <c r="A3" s="34" t="s">
        <v>54</v>
      </c>
      <c r="B3" s="103" t="str">
        <f>'AUTOS  NOTA 322'!B2:C2</f>
        <v>25320-31-89-001-2024-00142-00</v>
      </c>
      <c r="C3" s="103"/>
    </row>
    <row r="4" spans="1:9">
      <c r="A4" s="34" t="s">
        <v>55</v>
      </c>
      <c r="B4" s="103" t="str">
        <f>'AUTOS  NOTA 322'!B3:C3</f>
        <v>JUZGADO PROMISCUO DEL CIRCUITO DE GUADUAS CUNDINAMARCA</v>
      </c>
      <c r="C4" s="103"/>
    </row>
    <row r="5" spans="1:9">
      <c r="A5" s="34" t="s">
        <v>56</v>
      </c>
      <c r="B5" s="103" t="str">
        <f>'AUTOS  NOTA 322'!B4:C4</f>
        <v>1. INVERTRAC S.A. NIT. 800.136.310-5
2. ALLIANZ SEGUROS S.A. NIT. 860.026.182-5
3. FRONTERA ENERGY COLOMBIA CORP. NIT.830.126.302-2
4. SBS SEGUROS COLOMBIA S.A. NIT. 860.037.707-9
5. YEIMY YORGETD VASQUEZ VARONA C.C. 26.428.670</v>
      </c>
      <c r="C5" s="103"/>
    </row>
    <row r="6" spans="1:9" ht="15" customHeight="1">
      <c r="A6" s="34" t="s">
        <v>57</v>
      </c>
      <c r="B6" s="103" t="str">
        <f>'AUTOS  NOTA 322'!B5:C5</f>
        <v>MARCO ANTONIO NIETO ACUÑA C.C. 79.001.278</v>
      </c>
      <c r="C6" s="103"/>
    </row>
    <row r="7" spans="1:9">
      <c r="A7" s="34" t="s">
        <v>58</v>
      </c>
      <c r="B7" s="103" t="str">
        <f>'AUTOS  NOTA 322'!B6:C6</f>
        <v>DEMANDA DIRECTA</v>
      </c>
      <c r="C7" s="103"/>
    </row>
    <row r="8" spans="1:9">
      <c r="A8" s="36" t="s">
        <v>59</v>
      </c>
      <c r="B8" s="103" t="str">
        <f>'AUTOS  NOTA 322'!B7:C8</f>
        <v>NO APLICA / SOLO DAÑOS MATERIALES</v>
      </c>
      <c r="C8" s="103"/>
    </row>
    <row r="9" spans="1:9">
      <c r="A9" s="34" t="s">
        <v>107</v>
      </c>
      <c r="B9" s="96">
        <f>SUM(C11,C12,C14,C15,C17)</f>
        <v>0</v>
      </c>
      <c r="C9" s="97"/>
    </row>
    <row r="10" spans="1:9">
      <c r="A10" s="104" t="s">
        <v>108</v>
      </c>
      <c r="B10" s="101" t="s">
        <v>109</v>
      </c>
      <c r="C10" s="102"/>
    </row>
    <row r="11" spans="1:9">
      <c r="A11" s="104"/>
      <c r="B11" s="35" t="s">
        <v>110</v>
      </c>
      <c r="C11" s="30"/>
    </row>
    <row r="12" spans="1:9">
      <c r="A12" s="104"/>
      <c r="B12" s="35" t="s">
        <v>111</v>
      </c>
      <c r="C12" s="30"/>
    </row>
    <row r="13" spans="1:9">
      <c r="A13" s="104"/>
      <c r="B13" s="101"/>
      <c r="C13" s="102"/>
    </row>
    <row r="14" spans="1:9">
      <c r="A14" s="104"/>
      <c r="B14" s="35" t="s">
        <v>112</v>
      </c>
      <c r="C14" s="38"/>
    </row>
    <row r="15" spans="1:9">
      <c r="A15" s="104"/>
      <c r="B15" s="35" t="s">
        <v>113</v>
      </c>
      <c r="C15" s="38"/>
      <c r="E15" s="41" t="s">
        <v>114</v>
      </c>
      <c r="F15" s="42">
        <v>0.7</v>
      </c>
    </row>
    <row r="16" spans="1:9">
      <c r="A16" s="104"/>
      <c r="B16" s="101" t="s">
        <v>115</v>
      </c>
      <c r="C16" s="102"/>
      <c r="E16" s="41" t="s">
        <v>116</v>
      </c>
      <c r="F16" s="43">
        <v>0.3</v>
      </c>
      <c r="I16" s="44"/>
    </row>
    <row r="17" spans="1:9">
      <c r="A17" s="104"/>
      <c r="B17" s="35"/>
      <c r="C17" s="39"/>
      <c r="F17" s="45"/>
      <c r="I17" s="44"/>
    </row>
    <row r="18" spans="1:9" ht="23.25" customHeight="1">
      <c r="A18" s="37" t="s">
        <v>117</v>
      </c>
      <c r="B18" s="99" t="s">
        <v>114</v>
      </c>
      <c r="C18" s="100"/>
    </row>
    <row r="19" spans="1:9" ht="30">
      <c r="A19" s="34" t="s">
        <v>118</v>
      </c>
      <c r="B19" s="112"/>
      <c r="C19" s="113"/>
    </row>
    <row r="20" spans="1:9" ht="15" customHeight="1">
      <c r="A20" s="46" t="s">
        <v>119</v>
      </c>
      <c r="B20" s="109">
        <f>((C22+C23+C25+C26+C30+C28+C32+C34+C29+C33)-C37-C38)*C36*C39</f>
        <v>0</v>
      </c>
      <c r="C20" s="109"/>
    </row>
    <row r="21" spans="1:9">
      <c r="A21" s="37" t="s">
        <v>120</v>
      </c>
      <c r="B21" s="114" t="s">
        <v>109</v>
      </c>
      <c r="C21" s="115"/>
    </row>
    <row r="22" spans="1:9">
      <c r="A22" s="107"/>
      <c r="B22" s="35" t="s">
        <v>110</v>
      </c>
      <c r="C22" s="30">
        <v>0</v>
      </c>
    </row>
    <row r="23" spans="1:9">
      <c r="A23" s="108"/>
      <c r="B23" s="35" t="s">
        <v>111</v>
      </c>
      <c r="C23" s="30">
        <v>0</v>
      </c>
    </row>
    <row r="24" spans="1:9">
      <c r="A24" s="108"/>
      <c r="B24" s="101" t="s">
        <v>121</v>
      </c>
      <c r="C24" s="102"/>
    </row>
    <row r="25" spans="1:9">
      <c r="A25" s="108"/>
      <c r="B25" s="35" t="s">
        <v>112</v>
      </c>
      <c r="C25" s="30">
        <v>0</v>
      </c>
    </row>
    <row r="26" spans="1:9" ht="29.1" customHeight="1">
      <c r="A26" s="108"/>
      <c r="B26" s="35" t="s">
        <v>122</v>
      </c>
      <c r="C26" s="30">
        <v>0</v>
      </c>
    </row>
    <row r="27" spans="1:9">
      <c r="A27" s="108"/>
      <c r="B27" s="101" t="s">
        <v>12</v>
      </c>
      <c r="C27" s="102"/>
    </row>
    <row r="28" spans="1:9">
      <c r="A28" s="108"/>
      <c r="B28" s="35" t="s">
        <v>123</v>
      </c>
      <c r="C28" s="30">
        <v>0</v>
      </c>
    </row>
    <row r="29" spans="1:9">
      <c r="A29" s="108"/>
      <c r="B29" s="35" t="s">
        <v>110</v>
      </c>
      <c r="C29" s="30"/>
    </row>
    <row r="30" spans="1:9">
      <c r="A30" s="108"/>
      <c r="B30" s="35" t="s">
        <v>111</v>
      </c>
      <c r="C30" s="30">
        <v>0</v>
      </c>
    </row>
    <row r="31" spans="1:9">
      <c r="A31" s="108"/>
      <c r="B31" s="101" t="s">
        <v>124</v>
      </c>
      <c r="C31" s="102"/>
    </row>
    <row r="32" spans="1:9">
      <c r="A32" s="108"/>
      <c r="B32" s="35"/>
      <c r="C32" s="30"/>
    </row>
    <row r="33" spans="1:3">
      <c r="A33" s="108"/>
      <c r="B33" s="35" t="s">
        <v>110</v>
      </c>
      <c r="C33" s="30">
        <v>0</v>
      </c>
    </row>
    <row r="34" spans="1:3">
      <c r="A34" s="108"/>
      <c r="B34" s="35" t="s">
        <v>111</v>
      </c>
      <c r="C34" s="30">
        <v>0</v>
      </c>
    </row>
    <row r="35" spans="1:3">
      <c r="A35" s="108"/>
      <c r="B35" s="101" t="s">
        <v>125</v>
      </c>
      <c r="C35" s="102"/>
    </row>
    <row r="36" spans="1:3">
      <c r="A36" s="108"/>
      <c r="B36" s="35" t="s">
        <v>126</v>
      </c>
      <c r="C36" s="31">
        <v>1</v>
      </c>
    </row>
    <row r="37" spans="1:3">
      <c r="A37" s="108"/>
      <c r="B37" s="35" t="s">
        <v>64</v>
      </c>
      <c r="C37" s="32">
        <v>0</v>
      </c>
    </row>
    <row r="38" spans="1:3">
      <c r="A38" s="108"/>
      <c r="B38" s="35" t="s">
        <v>127</v>
      </c>
      <c r="C38" s="32"/>
    </row>
    <row r="39" spans="1:3">
      <c r="A39" s="108"/>
      <c r="B39" s="35" t="s">
        <v>128</v>
      </c>
      <c r="C39" s="31">
        <v>1</v>
      </c>
    </row>
    <row r="40" spans="1:3">
      <c r="A40" s="47" t="s">
        <v>129</v>
      </c>
      <c r="B40" s="109">
        <f>IFERROR(B20*(VLOOKUP(B18,E15:F17,2,0)),16666)</f>
        <v>0</v>
      </c>
      <c r="C40" s="109"/>
    </row>
    <row r="41" spans="1:3" ht="93" customHeight="1">
      <c r="A41" s="34" t="s">
        <v>130</v>
      </c>
      <c r="B41" s="110"/>
      <c r="C41" s="111"/>
    </row>
    <row r="42" spans="1:3" ht="211.5" customHeight="1">
      <c r="A42" s="34" t="s">
        <v>131</v>
      </c>
      <c r="B42" s="105"/>
      <c r="C42" s="106"/>
    </row>
    <row r="45" spans="1:3" ht="26.25">
      <c r="A45" s="94" t="s">
        <v>132</v>
      </c>
      <c r="B45" s="94"/>
      <c r="C45" s="94"/>
    </row>
    <row r="46" spans="1:3">
      <c r="A46" s="95" t="s">
        <v>133</v>
      </c>
      <c r="B46" s="95"/>
      <c r="C46" s="95"/>
    </row>
    <row r="47" spans="1:3">
      <c r="A47" s="48" t="s">
        <v>134</v>
      </c>
      <c r="B47" s="48" t="s">
        <v>135</v>
      </c>
      <c r="C47" s="49" t="s">
        <v>136</v>
      </c>
    </row>
    <row r="48" spans="1:3" ht="27">
      <c r="A48" s="50" t="s">
        <v>137</v>
      </c>
      <c r="B48" s="51" t="s">
        <v>78</v>
      </c>
      <c r="C48" s="50" t="s">
        <v>138</v>
      </c>
    </row>
    <row r="49" spans="1:3" ht="40.5">
      <c r="A49" s="50" t="s">
        <v>139</v>
      </c>
      <c r="B49" s="51" t="s">
        <v>78</v>
      </c>
      <c r="C49" s="50" t="s">
        <v>140</v>
      </c>
    </row>
    <row r="50" spans="1:3" ht="27">
      <c r="A50" s="50" t="s">
        <v>141</v>
      </c>
      <c r="B50" s="51" t="s">
        <v>78</v>
      </c>
      <c r="C50" s="50" t="s">
        <v>142</v>
      </c>
    </row>
    <row r="51" spans="1:3">
      <c r="A51" s="50" t="s">
        <v>143</v>
      </c>
      <c r="B51" s="51" t="s">
        <v>78</v>
      </c>
      <c r="C51" s="50" t="s">
        <v>144</v>
      </c>
    </row>
    <row r="52" spans="1:3">
      <c r="A52" s="50" t="s">
        <v>145</v>
      </c>
      <c r="B52" s="51" t="s">
        <v>78</v>
      </c>
      <c r="C52" s="52"/>
    </row>
    <row r="53" spans="1:3">
      <c r="A53" s="50" t="s">
        <v>146</v>
      </c>
      <c r="B53" s="51"/>
      <c r="C53" s="50" t="s">
        <v>147</v>
      </c>
    </row>
    <row r="54" spans="1:3" ht="27">
      <c r="A54" s="50" t="s">
        <v>148</v>
      </c>
      <c r="B54" s="51" t="s">
        <v>78</v>
      </c>
      <c r="C54" s="50" t="s">
        <v>149</v>
      </c>
    </row>
    <row r="55" spans="1:3">
      <c r="A55" s="50" t="s">
        <v>150</v>
      </c>
      <c r="B55" s="51" t="s">
        <v>78</v>
      </c>
      <c r="C55" s="52" t="s">
        <v>151</v>
      </c>
    </row>
    <row r="56" spans="1:3" ht="27">
      <c r="A56" s="50" t="s">
        <v>152</v>
      </c>
      <c r="B56" s="51" t="s">
        <v>78</v>
      </c>
      <c r="C56" s="52" t="s">
        <v>153</v>
      </c>
    </row>
    <row r="57" spans="1:3" ht="27">
      <c r="A57" s="50" t="s">
        <v>154</v>
      </c>
      <c r="B57" s="51" t="s">
        <v>78</v>
      </c>
      <c r="C57" s="52" t="s">
        <v>155</v>
      </c>
    </row>
  </sheetData>
  <sheetProtection algorithmName="SHA-512" hashValue="izcEYKcLkKiYmBBfMLzkPdVBffGX+AGsESYuWyozt6kZuWhl/NRW7hfZRQ8qdhVYANag/8IIJl0zLk8Lp3KTgA==" saltValue="2btH4XpP+7N1UhZtnyJ3XQ==" spinCount="100000" sheet="1" objects="1" scenarios="1"/>
  <mergeCells count="27">
    <mergeCell ref="A22:A39"/>
    <mergeCell ref="B18:C18"/>
    <mergeCell ref="B20:C20"/>
    <mergeCell ref="B41:C41"/>
    <mergeCell ref="B31:C31"/>
    <mergeCell ref="B35:C35"/>
    <mergeCell ref="B40:C40"/>
    <mergeCell ref="B27:C27"/>
    <mergeCell ref="B19:C19"/>
    <mergeCell ref="B21:C21"/>
    <mergeCell ref="B24:C24"/>
    <mergeCell ref="A45:C45"/>
    <mergeCell ref="A46:C46"/>
    <mergeCell ref="B9:C9"/>
    <mergeCell ref="A1:C1"/>
    <mergeCell ref="B2:C2"/>
    <mergeCell ref="B16:C16"/>
    <mergeCell ref="B3:C3"/>
    <mergeCell ref="B4:C4"/>
    <mergeCell ref="B5:C5"/>
    <mergeCell ref="B6:C6"/>
    <mergeCell ref="B7:C7"/>
    <mergeCell ref="B8:C8"/>
    <mergeCell ref="B10:C10"/>
    <mergeCell ref="B13:C13"/>
    <mergeCell ref="A10:A17"/>
    <mergeCell ref="B42:C42"/>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defaultColWidth="11.425781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B9" sqref="B9:C9"/>
    </sheetView>
  </sheetViews>
  <sheetFormatPr defaultColWidth="0" defaultRowHeight="15"/>
  <cols>
    <col min="1" max="1" width="37" customWidth="1"/>
    <col min="2" max="2" width="11.42578125" customWidth="1"/>
    <col min="3" max="3" width="94.42578125" customWidth="1"/>
    <col min="4" max="16384" width="11.42578125" hidden="1"/>
  </cols>
  <sheetData>
    <row r="1" spans="1:3" ht="26.25">
      <c r="A1" s="72" t="s">
        <v>156</v>
      </c>
      <c r="B1" s="72"/>
      <c r="C1" s="72"/>
    </row>
    <row r="2" spans="1:3">
      <c r="A2" s="20" t="s">
        <v>52</v>
      </c>
      <c r="B2" s="92" t="str">
        <f>'AUTOS NOTA 324-478'!B2:C2</f>
        <v>91081450-214415</v>
      </c>
      <c r="C2" s="93"/>
    </row>
    <row r="3" spans="1:3">
      <c r="A3" s="5" t="s">
        <v>54</v>
      </c>
      <c r="B3" s="58" t="str">
        <f>'AUTOS  NOTA 322'!B2:C2</f>
        <v>25320-31-89-001-2024-00142-00</v>
      </c>
      <c r="C3" s="58"/>
    </row>
    <row r="4" spans="1:3">
      <c r="A4" s="5" t="s">
        <v>55</v>
      </c>
      <c r="B4" s="58" t="str">
        <f>'AUTOS  NOTA 322'!B3:C3</f>
        <v>JUZGADO PROMISCUO DEL CIRCUITO DE GUADUAS CUNDINAMARCA</v>
      </c>
      <c r="C4" s="58"/>
    </row>
    <row r="5" spans="1:3">
      <c r="A5" s="5" t="s">
        <v>56</v>
      </c>
      <c r="B5" s="58" t="str">
        <f>'AUTOS  NOTA 322'!B4:C4</f>
        <v>1. INVERTRAC S.A. NIT. 800.136.310-5
2. ALLIANZ SEGUROS S.A. NIT. 860.026.182-5
3. FRONTERA ENERGY COLOMBIA CORP. NIT.830.126.302-2
4. SBS SEGUROS COLOMBIA S.A. NIT. 860.037.707-9
5. YEIMY YORGETD VASQUEZ VARONA C.C. 26.428.670</v>
      </c>
      <c r="C5" s="58"/>
    </row>
    <row r="6" spans="1:3" ht="15" customHeight="1">
      <c r="A6" s="5" t="s">
        <v>57</v>
      </c>
      <c r="B6" s="58" t="str">
        <f>'AUTOS  NOTA 322'!B5:C5</f>
        <v>MARCO ANTONIO NIETO ACUÑA C.C. 79.001.278</v>
      </c>
      <c r="C6" s="58"/>
    </row>
    <row r="7" spans="1:3" ht="15" customHeight="1">
      <c r="A7" s="5" t="s">
        <v>58</v>
      </c>
      <c r="B7" s="58" t="str">
        <f>'AUTOS  NOTA 322'!B6:C6</f>
        <v>DEMANDA DIRECTA</v>
      </c>
      <c r="C7" s="58"/>
    </row>
    <row r="8" spans="1:3" ht="15" customHeight="1">
      <c r="A8" s="29" t="s">
        <v>59</v>
      </c>
      <c r="B8" s="58" t="str">
        <f>'AUTOS  NOTA 322'!B7:C8</f>
        <v>NO APLICA / SOLO DAÑOS MATERIALES</v>
      </c>
      <c r="C8" s="58"/>
    </row>
    <row r="9" spans="1:3" ht="18.95" customHeight="1">
      <c r="A9" s="5" t="s">
        <v>157</v>
      </c>
      <c r="B9" s="58"/>
      <c r="C9" s="58"/>
    </row>
    <row r="10" spans="1:3">
      <c r="A10" s="7" t="s">
        <v>120</v>
      </c>
      <c r="B10" s="118">
        <f>'AUTOS NOTA 324-478'!B20:C20</f>
        <v>0</v>
      </c>
      <c r="C10" s="118"/>
    </row>
    <row r="11" spans="1:3">
      <c r="A11" s="7" t="s">
        <v>158</v>
      </c>
      <c r="B11" s="119">
        <f>'AUTOS NOTA 324-478'!B40:C40</f>
        <v>0</v>
      </c>
      <c r="C11" s="58"/>
    </row>
    <row r="12" spans="1:3" ht="30">
      <c r="A12" s="7" t="s">
        <v>159</v>
      </c>
      <c r="B12" s="116"/>
      <c r="C12" s="117"/>
    </row>
    <row r="13" spans="1:3" ht="45">
      <c r="A13" s="5" t="s">
        <v>160</v>
      </c>
      <c r="B13" s="58"/>
      <c r="C13" s="58"/>
    </row>
    <row r="14" spans="1:3" ht="45">
      <c r="A14" s="5" t="s">
        <v>161</v>
      </c>
      <c r="B14" s="58"/>
      <c r="C14" s="58"/>
    </row>
    <row r="15" spans="1:3">
      <c r="A15" s="5" t="s">
        <v>162</v>
      </c>
      <c r="B15" s="6"/>
      <c r="C15" s="6"/>
    </row>
    <row r="16" spans="1:3">
      <c r="A16" s="7" t="s">
        <v>163</v>
      </c>
      <c r="B16" s="58"/>
      <c r="C16" s="58"/>
    </row>
    <row r="17" spans="1:3">
      <c r="A17" s="6" t="s">
        <v>164</v>
      </c>
      <c r="B17" s="117"/>
      <c r="C17" s="117"/>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336EC-13FC-49F2-BBA5-C442A8E5E15C}">
  <sheetPr>
    <tabColor theme="3" tint="0.39997558519241921"/>
  </sheetPr>
  <dimension ref="A1:H25"/>
  <sheetViews>
    <sheetView workbookViewId="0">
      <selection activeCell="B10" sqref="B10:C10"/>
    </sheetView>
  </sheetViews>
  <sheetFormatPr defaultColWidth="0" defaultRowHeight="15"/>
  <cols>
    <col min="1" max="1" width="54.42578125" customWidth="1"/>
    <col min="2" max="2" width="23.42578125" customWidth="1"/>
    <col min="3" max="3" width="98.85546875" customWidth="1"/>
    <col min="4" max="8" width="0" hidden="1" customWidth="1"/>
    <col min="9" max="16384" width="11.42578125" hidden="1"/>
  </cols>
  <sheetData>
    <row r="1" spans="1:3" ht="26.25">
      <c r="A1" s="72" t="s">
        <v>165</v>
      </c>
      <c r="B1" s="72"/>
      <c r="C1" s="72"/>
    </row>
    <row r="2" spans="1:3">
      <c r="A2" s="40" t="s">
        <v>52</v>
      </c>
      <c r="B2" s="92" t="str">
        <f>'[2]AUTOS NOTA 321'!B2:C2</f>
        <v xml:space="preserve">SINIESTRO   LEGIS </v>
      </c>
      <c r="C2" s="93"/>
    </row>
    <row r="3" spans="1:3">
      <c r="A3" s="5" t="s">
        <v>54</v>
      </c>
      <c r="B3" s="58" t="str">
        <f>'[3]GENERALES NOTA 322'!B2:C2</f>
        <v xml:space="preserve">Radicado </v>
      </c>
      <c r="C3" s="58"/>
    </row>
    <row r="4" spans="1:3">
      <c r="A4" s="5" t="s">
        <v>55</v>
      </c>
      <c r="B4" s="58" t="str">
        <f>'[3]GENERALES NOTA 322'!B3:C3</f>
        <v>JUZGADO</v>
      </c>
      <c r="C4" s="58"/>
    </row>
    <row r="5" spans="1:3">
      <c r="A5" s="5" t="s">
        <v>56</v>
      </c>
      <c r="B5" s="58" t="str">
        <f>'[3]GENERALES NOTA 322'!B4:C4</f>
        <v xml:space="preserve">NOMBRE Y APELLIDOS DE  LOS DEMANDADOS </v>
      </c>
      <c r="C5" s="58"/>
    </row>
    <row r="6" spans="1:3">
      <c r="A6" s="5" t="s">
        <v>57</v>
      </c>
      <c r="B6" s="58" t="str">
        <f>'[3]GENERALES NOTA 322'!B5:C5</f>
        <v>COLOCAR LOS NOMBRES Y APELLIDOS, SU CALIDAD (HERMANO, HIJO ETC)  PARA LOS CONYUGES E HIJOS COLOCAR LA FECHA DE NACIMIENTO.</v>
      </c>
      <c r="C6" s="58"/>
    </row>
    <row r="7" spans="1:3">
      <c r="A7" s="5" t="s">
        <v>58</v>
      </c>
      <c r="B7" s="58" t="str">
        <f>'[3]GENERALES NOTA 322'!B6:C6</f>
        <v>LLAMADA EN GARANTIA</v>
      </c>
      <c r="C7" s="58"/>
    </row>
    <row r="8" spans="1:3">
      <c r="A8" s="5" t="s">
        <v>157</v>
      </c>
      <c r="B8" s="58" t="str">
        <f>'[3]GENERALES NOTA 325'!B8:C8</f>
        <v>PROBABLE GENERALES</v>
      </c>
      <c r="C8" s="58"/>
    </row>
    <row r="9" spans="1:3">
      <c r="A9" s="7" t="s">
        <v>120</v>
      </c>
      <c r="B9" s="118">
        <f>'[3]GENERALES  NOTA 324 -478'!B17:C17</f>
        <v>100000000</v>
      </c>
      <c r="C9" s="118"/>
    </row>
    <row r="10" spans="1:3">
      <c r="A10" s="5" t="s">
        <v>166</v>
      </c>
      <c r="B10" s="121">
        <v>0</v>
      </c>
      <c r="C10" s="121"/>
    </row>
    <row r="11" spans="1:3">
      <c r="A11" s="5" t="s">
        <v>167</v>
      </c>
      <c r="B11" s="58"/>
      <c r="C11" s="58"/>
    </row>
    <row r="12" spans="1:3">
      <c r="A12" s="5" t="s">
        <v>168</v>
      </c>
      <c r="B12" s="58"/>
      <c r="C12" s="58"/>
    </row>
    <row r="13" spans="1:3">
      <c r="A13" s="5" t="s">
        <v>169</v>
      </c>
      <c r="B13" s="120"/>
      <c r="C13" s="120"/>
    </row>
    <row r="14" spans="1:3">
      <c r="A14" s="5" t="s">
        <v>170</v>
      </c>
      <c r="B14" s="58"/>
      <c r="C14" s="58"/>
    </row>
    <row r="20" spans="4:8">
      <c r="D20" t="str">
        <f t="shared" ref="D20:H23" si="0">UPPER(D18)</f>
        <v/>
      </c>
      <c r="E20" t="str">
        <f t="shared" si="0"/>
        <v/>
      </c>
      <c r="F20" t="str">
        <f t="shared" si="0"/>
        <v/>
      </c>
      <c r="G20" t="str">
        <f t="shared" si="0"/>
        <v/>
      </c>
      <c r="H20" t="str">
        <f t="shared" si="0"/>
        <v/>
      </c>
    </row>
    <row r="21" spans="4:8">
      <c r="D21" t="str">
        <f t="shared" si="0"/>
        <v/>
      </c>
      <c r="E21" t="str">
        <f t="shared" si="0"/>
        <v/>
      </c>
      <c r="F21" t="str">
        <f t="shared" si="0"/>
        <v/>
      </c>
      <c r="G21" t="str">
        <f t="shared" si="0"/>
        <v/>
      </c>
      <c r="H21" t="str">
        <f t="shared" si="0"/>
        <v/>
      </c>
    </row>
    <row r="22" spans="4:8">
      <c r="D22" t="str">
        <f t="shared" si="0"/>
        <v/>
      </c>
      <c r="E22" t="str">
        <f t="shared" si="0"/>
        <v/>
      </c>
      <c r="F22" t="str">
        <f t="shared" si="0"/>
        <v/>
      </c>
      <c r="G22" t="str">
        <f t="shared" si="0"/>
        <v/>
      </c>
      <c r="H22" t="str">
        <f t="shared" si="0"/>
        <v/>
      </c>
    </row>
    <row r="23" spans="4:8">
      <c r="D23" t="str">
        <f>UPPER(D21)</f>
        <v/>
      </c>
      <c r="E23" t="str">
        <f t="shared" si="0"/>
        <v/>
      </c>
      <c r="F23" t="str">
        <f t="shared" si="0"/>
        <v/>
      </c>
      <c r="G23" t="str">
        <f t="shared" si="0"/>
        <v/>
      </c>
      <c r="H23" t="str">
        <f t="shared" si="0"/>
        <v/>
      </c>
    </row>
    <row r="24" spans="4:8">
      <c r="D24" t="str">
        <f t="shared" ref="D24:H25" si="1">UPPER(D22)</f>
        <v/>
      </c>
      <c r="E24" t="str">
        <f t="shared" si="1"/>
        <v/>
      </c>
      <c r="F24" t="str">
        <f t="shared" si="1"/>
        <v/>
      </c>
      <c r="G24" t="str">
        <f t="shared" si="1"/>
        <v/>
      </c>
      <c r="H24" t="str">
        <f t="shared" si="1"/>
        <v/>
      </c>
    </row>
    <row r="25" spans="4:8">
      <c r="D25" t="str">
        <f t="shared" si="1"/>
        <v/>
      </c>
      <c r="E25" t="str">
        <f t="shared" si="1"/>
        <v/>
      </c>
      <c r="F25" t="str">
        <f t="shared" si="1"/>
        <v/>
      </c>
      <c r="G25" t="str">
        <f t="shared" si="1"/>
        <v/>
      </c>
      <c r="H25" t="str">
        <f t="shared" si="1"/>
        <v/>
      </c>
    </row>
  </sheetData>
  <mergeCells count="14">
    <mergeCell ref="B6:C6"/>
    <mergeCell ref="A1:C1"/>
    <mergeCell ref="B2:C2"/>
    <mergeCell ref="B3:C3"/>
    <mergeCell ref="B4:C4"/>
    <mergeCell ref="B5:C5"/>
    <mergeCell ref="B13:C13"/>
    <mergeCell ref="B14:C14"/>
    <mergeCell ref="B7:C7"/>
    <mergeCell ref="B8:C8"/>
    <mergeCell ref="B9:C9"/>
    <mergeCell ref="B10:C10"/>
    <mergeCell ref="B11:C11"/>
    <mergeCell ref="B12:C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550F9-266D-464E-BB6F-D0584068D6D8}">
  <sheetPr>
    <tabColor theme="3" tint="0.39997558519241921"/>
  </sheetPr>
  <dimension ref="A1:F34"/>
  <sheetViews>
    <sheetView zoomScale="85" zoomScaleNormal="85" workbookViewId="0">
      <selection activeCell="B10" sqref="B10:C10"/>
    </sheetView>
  </sheetViews>
  <sheetFormatPr defaultColWidth="0" defaultRowHeight="15"/>
  <cols>
    <col min="1" max="1" width="72.85546875" customWidth="1"/>
    <col min="2" max="2" width="39.85546875" customWidth="1"/>
    <col min="3" max="3" width="96.28515625" customWidth="1"/>
    <col min="4" max="16384" width="11.42578125" hidden="1"/>
  </cols>
  <sheetData>
    <row r="1" spans="1:6" ht="26.25">
      <c r="A1" s="72" t="s">
        <v>171</v>
      </c>
      <c r="B1" s="72"/>
      <c r="C1" s="72"/>
    </row>
    <row r="2" spans="1:6">
      <c r="A2" s="20" t="s">
        <v>52</v>
      </c>
      <c r="B2" s="92" t="str">
        <f>'[2]AUTOS NOTA 321'!B2:C2</f>
        <v xml:space="preserve">SINIESTRO   LEGIS </v>
      </c>
      <c r="C2" s="93"/>
    </row>
    <row r="3" spans="1:6">
      <c r="A3" s="5" t="s">
        <v>54</v>
      </c>
      <c r="B3" s="58" t="str">
        <f>'[3]GENERALES NOTA 322'!B2:C2</f>
        <v xml:space="preserve">Radicado </v>
      </c>
      <c r="C3" s="58"/>
    </row>
    <row r="4" spans="1:6">
      <c r="A4" s="5" t="s">
        <v>55</v>
      </c>
      <c r="B4" s="58" t="str">
        <f>'[3]GENERALES NOTA 322'!B3:C3</f>
        <v>JUZGADO</v>
      </c>
      <c r="C4" s="58"/>
    </row>
    <row r="5" spans="1:6">
      <c r="A5" s="5" t="s">
        <v>56</v>
      </c>
      <c r="B5" s="58" t="str">
        <f>'[3]GENERALES NOTA 322'!B4:C4</f>
        <v xml:space="preserve">NOMBRE Y APELLIDOS DE  LOS DEMANDADOS </v>
      </c>
      <c r="C5" s="58"/>
    </row>
    <row r="6" spans="1:6">
      <c r="A6" s="5" t="s">
        <v>57</v>
      </c>
      <c r="B6" s="58" t="str">
        <f>'[3]GENERALES NOTA 322'!B5:C5</f>
        <v>COLOCAR LOS NOMBRES Y APELLIDOS, SU CALIDAD (HERMANO, HIJO ETC)  PARA LOS CONYUGES E HIJOS COLOCAR LA FECHA DE NACIMIENTO.</v>
      </c>
      <c r="C6" s="58"/>
    </row>
    <row r="7" spans="1:6">
      <c r="A7" s="5" t="s">
        <v>58</v>
      </c>
      <c r="B7" s="58" t="str">
        <f>'[3]GENERALES NOTA 322'!B6:C6</f>
        <v>LLAMADA EN GARANTIA</v>
      </c>
      <c r="C7" s="58"/>
    </row>
    <row r="8" spans="1:6">
      <c r="A8" s="5" t="s">
        <v>172</v>
      </c>
      <c r="B8" s="58" t="str">
        <f>'[3]GENERALES NOTA 325'!B8:C8</f>
        <v>PROBABLE GENERALES</v>
      </c>
      <c r="C8" s="58"/>
    </row>
    <row r="9" spans="1:6">
      <c r="A9" s="5" t="s">
        <v>173</v>
      </c>
      <c r="B9" s="58"/>
      <c r="C9" s="58"/>
    </row>
    <row r="10" spans="1:6" ht="111" customHeight="1">
      <c r="A10" s="5" t="s">
        <v>174</v>
      </c>
      <c r="B10" s="58"/>
      <c r="C10" s="58"/>
    </row>
    <row r="11" spans="1:6" ht="21" customHeight="1">
      <c r="A11" s="122"/>
      <c r="B11" s="122"/>
      <c r="C11" s="122"/>
      <c r="E11" t="s">
        <v>114</v>
      </c>
      <c r="F11" s="22">
        <v>0.7</v>
      </c>
    </row>
    <row r="12" spans="1:6" hidden="1">
      <c r="A12" s="123"/>
      <c r="B12" s="123"/>
      <c r="C12" s="123"/>
      <c r="E12" t="s">
        <v>116</v>
      </c>
      <c r="F12" s="23">
        <v>0.3</v>
      </c>
    </row>
    <row r="13" spans="1:6" ht="18.75">
      <c r="A13" s="124" t="s">
        <v>175</v>
      </c>
      <c r="B13" s="124"/>
      <c r="C13" s="124"/>
    </row>
    <row r="14" spans="1:6">
      <c r="A14" s="37" t="s">
        <v>117</v>
      </c>
      <c r="B14" s="99" t="s">
        <v>176</v>
      </c>
      <c r="C14" s="100"/>
    </row>
    <row r="15" spans="1:6" ht="45">
      <c r="A15" s="21" t="s">
        <v>119</v>
      </c>
      <c r="B15" s="125">
        <f>((C17+C18+C20+C21+C25+C23+C27+C29+C24+C28)-C32)*C31*C33</f>
        <v>1000000000</v>
      </c>
      <c r="C15" s="125"/>
    </row>
    <row r="16" spans="1:6">
      <c r="A16" s="7" t="s">
        <v>120</v>
      </c>
      <c r="B16" s="126" t="s">
        <v>109</v>
      </c>
      <c r="C16" s="127"/>
    </row>
    <row r="17" spans="1:3">
      <c r="A17" s="107"/>
      <c r="B17" s="35" t="s">
        <v>110</v>
      </c>
      <c r="C17" s="30">
        <v>1000000000</v>
      </c>
    </row>
    <row r="18" spans="1:3">
      <c r="A18" s="108"/>
      <c r="B18" s="35" t="s">
        <v>111</v>
      </c>
      <c r="C18" s="30">
        <v>0</v>
      </c>
    </row>
    <row r="19" spans="1:3">
      <c r="A19" s="108"/>
      <c r="B19" s="101" t="s">
        <v>121</v>
      </c>
      <c r="C19" s="102"/>
    </row>
    <row r="20" spans="1:3">
      <c r="A20" s="108"/>
      <c r="B20" s="35" t="s">
        <v>112</v>
      </c>
      <c r="C20" s="30">
        <v>0</v>
      </c>
    </row>
    <row r="21" spans="1:3" ht="30">
      <c r="A21" s="108"/>
      <c r="B21" s="35" t="s">
        <v>122</v>
      </c>
      <c r="C21" s="30">
        <v>0</v>
      </c>
    </row>
    <row r="22" spans="1:3">
      <c r="A22" s="108"/>
      <c r="B22" s="101" t="s">
        <v>12</v>
      </c>
      <c r="C22" s="102"/>
    </row>
    <row r="23" spans="1:3">
      <c r="A23" s="108"/>
      <c r="B23" s="35" t="s">
        <v>123</v>
      </c>
      <c r="C23" s="30">
        <v>0</v>
      </c>
    </row>
    <row r="24" spans="1:3">
      <c r="A24" s="108"/>
      <c r="B24" s="35" t="s">
        <v>110</v>
      </c>
      <c r="C24" s="30">
        <v>0</v>
      </c>
    </row>
    <row r="25" spans="1:3">
      <c r="A25" s="108"/>
      <c r="B25" s="35" t="s">
        <v>111</v>
      </c>
      <c r="C25" s="30">
        <v>0</v>
      </c>
    </row>
    <row r="26" spans="1:3">
      <c r="A26" s="108"/>
      <c r="B26" s="101" t="s">
        <v>124</v>
      </c>
      <c r="C26" s="102"/>
    </row>
    <row r="27" spans="1:3">
      <c r="A27" s="108"/>
      <c r="B27" s="35"/>
      <c r="C27" s="30"/>
    </row>
    <row r="28" spans="1:3">
      <c r="A28" s="108"/>
      <c r="B28" s="35" t="s">
        <v>110</v>
      </c>
      <c r="C28" s="30">
        <v>0</v>
      </c>
    </row>
    <row r="29" spans="1:3">
      <c r="A29" s="108"/>
      <c r="B29" s="35" t="s">
        <v>111</v>
      </c>
      <c r="C29" s="30">
        <v>0</v>
      </c>
    </row>
    <row r="30" spans="1:3">
      <c r="A30" s="108"/>
      <c r="B30" s="101" t="s">
        <v>125</v>
      </c>
      <c r="C30" s="102"/>
    </row>
    <row r="31" spans="1:3">
      <c r="A31" s="108"/>
      <c r="B31" s="35" t="s">
        <v>126</v>
      </c>
      <c r="C31" s="31">
        <v>1</v>
      </c>
    </row>
    <row r="32" spans="1:3">
      <c r="A32" s="108"/>
      <c r="B32" s="35" t="s">
        <v>64</v>
      </c>
      <c r="C32" s="32">
        <v>0</v>
      </c>
    </row>
    <row r="33" spans="1:3">
      <c r="A33" s="108"/>
      <c r="B33" s="35" t="s">
        <v>128</v>
      </c>
      <c r="C33" s="31">
        <v>1</v>
      </c>
    </row>
    <row r="34" spans="1:3">
      <c r="A34" s="24" t="s">
        <v>129</v>
      </c>
      <c r="B34" s="109">
        <f>IFERROR(B15*(VLOOKUP(B14,E11:F13,2,0)),16666)</f>
        <v>16666</v>
      </c>
      <c r="C34" s="109"/>
    </row>
  </sheetData>
  <mergeCells count="21">
    <mergeCell ref="B6:C6"/>
    <mergeCell ref="A1:C1"/>
    <mergeCell ref="B2:C2"/>
    <mergeCell ref="B3:C3"/>
    <mergeCell ref="B4:C4"/>
    <mergeCell ref="B5:C5"/>
    <mergeCell ref="A17:A33"/>
    <mergeCell ref="B30:C30"/>
    <mergeCell ref="B34:C34"/>
    <mergeCell ref="B14:C14"/>
    <mergeCell ref="B7:C7"/>
    <mergeCell ref="B8:C8"/>
    <mergeCell ref="B9:C9"/>
    <mergeCell ref="B10:C10"/>
    <mergeCell ref="A11:C12"/>
    <mergeCell ref="A13:C13"/>
    <mergeCell ref="B15:C15"/>
    <mergeCell ref="B22:C22"/>
    <mergeCell ref="B19:C19"/>
    <mergeCell ref="B16:C16"/>
    <mergeCell ref="B26:C26"/>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CEFB444A-EC38-4648-8B2D-12130F930E0D}">
          <x14:formula1>
            <xm:f>Hoja2!$L$9:$L$13</xm:f>
          </x14:formula1>
          <xm:sqref>B27</xm:sqref>
        </x14:dataValidation>
        <x14:dataValidation type="list" allowBlank="1" showInputMessage="1" showErrorMessage="1" xr:uid="{4EB0E707-0728-49EB-B78F-45203B392D79}">
          <x14:formula1>
            <xm:f>Hoja2!$F$1:$F$3</xm:f>
          </x14:formula1>
          <xm:sqref>B14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workbookViewId="0">
      <selection activeCell="F1" sqref="F1:G3"/>
    </sheetView>
  </sheetViews>
  <sheetFormatPr defaultColWidth="11.42578125" defaultRowHeight="15"/>
  <cols>
    <col min="4" max="4" width="20.140625" bestFit="1" customWidth="1"/>
    <col min="5" max="5" width="42.85546875" bestFit="1" customWidth="1"/>
    <col min="12" max="12" width="30.5703125" customWidth="1"/>
    <col min="13" max="13" width="16" customWidth="1"/>
  </cols>
  <sheetData>
    <row r="1" spans="1:15">
      <c r="A1" s="9" t="s">
        <v>65</v>
      </c>
      <c r="B1" t="s">
        <v>70</v>
      </c>
      <c r="C1" s="9" t="s">
        <v>72</v>
      </c>
      <c r="D1" s="9" t="s">
        <v>177</v>
      </c>
      <c r="E1" s="3" t="s">
        <v>80</v>
      </c>
      <c r="F1" s="2" t="s">
        <v>114</v>
      </c>
      <c r="G1" s="4">
        <v>0</v>
      </c>
      <c r="H1" t="s">
        <v>178</v>
      </c>
      <c r="I1" t="s">
        <v>179</v>
      </c>
      <c r="K1" t="s">
        <v>180</v>
      </c>
      <c r="L1" s="28" t="s">
        <v>181</v>
      </c>
      <c r="M1" t="s">
        <v>66</v>
      </c>
      <c r="N1" t="s">
        <v>114</v>
      </c>
      <c r="O1" t="s">
        <v>182</v>
      </c>
    </row>
    <row r="2" spans="1:15">
      <c r="A2" t="s">
        <v>66</v>
      </c>
      <c r="B2" t="s">
        <v>78</v>
      </c>
      <c r="C2" t="s">
        <v>183</v>
      </c>
      <c r="D2" s="2" t="s">
        <v>184</v>
      </c>
      <c r="E2" s="1" t="s">
        <v>81</v>
      </c>
      <c r="F2" s="2" t="s">
        <v>176</v>
      </c>
      <c r="G2" s="4">
        <v>0.7</v>
      </c>
      <c r="H2" t="s">
        <v>185</v>
      </c>
      <c r="I2" t="s">
        <v>186</v>
      </c>
      <c r="K2" t="s">
        <v>10</v>
      </c>
      <c r="L2" s="28" t="s">
        <v>187</v>
      </c>
      <c r="M2" t="s">
        <v>188</v>
      </c>
      <c r="N2" t="s">
        <v>116</v>
      </c>
      <c r="O2" t="s">
        <v>78</v>
      </c>
    </row>
    <row r="3" spans="1:15">
      <c r="A3" t="s">
        <v>188</v>
      </c>
      <c r="C3" t="s">
        <v>189</v>
      </c>
      <c r="D3" s="2" t="s">
        <v>190</v>
      </c>
      <c r="E3" s="1" t="s">
        <v>191</v>
      </c>
      <c r="F3" s="2" t="s">
        <v>116</v>
      </c>
      <c r="G3" s="4">
        <v>0.3</v>
      </c>
      <c r="H3" t="s">
        <v>192</v>
      </c>
      <c r="I3" t="s">
        <v>193</v>
      </c>
      <c r="L3" s="28" t="s">
        <v>194</v>
      </c>
      <c r="M3" t="s">
        <v>195</v>
      </c>
      <c r="N3" t="s">
        <v>176</v>
      </c>
    </row>
    <row r="4" spans="1:15">
      <c r="A4" t="s">
        <v>195</v>
      </c>
      <c r="C4" t="s">
        <v>73</v>
      </c>
      <c r="E4" s="1" t="s">
        <v>196</v>
      </c>
      <c r="H4" t="s">
        <v>197</v>
      </c>
      <c r="I4" t="s">
        <v>198</v>
      </c>
      <c r="L4" t="s">
        <v>199</v>
      </c>
    </row>
    <row r="5" spans="1:15">
      <c r="A5" t="s">
        <v>200</v>
      </c>
      <c r="E5" s="1" t="s">
        <v>201</v>
      </c>
      <c r="H5" t="s">
        <v>202</v>
      </c>
      <c r="I5" t="s">
        <v>203</v>
      </c>
      <c r="L5" s="28" t="s">
        <v>204</v>
      </c>
    </row>
    <row r="6" spans="1:15">
      <c r="E6" s="1" t="s">
        <v>205</v>
      </c>
      <c r="I6" t="s">
        <v>206</v>
      </c>
      <c r="L6" s="28" t="s">
        <v>207</v>
      </c>
    </row>
    <row r="7" spans="1:15">
      <c r="E7" s="1" t="s">
        <v>208</v>
      </c>
      <c r="I7" t="s">
        <v>209</v>
      </c>
      <c r="L7" s="28" t="s">
        <v>210</v>
      </c>
    </row>
    <row r="8" spans="1:15">
      <c r="E8" s="1" t="s">
        <v>211</v>
      </c>
      <c r="L8" s="28" t="s">
        <v>12</v>
      </c>
    </row>
    <row r="9" spans="1:15">
      <c r="L9" s="28" t="s">
        <v>212</v>
      </c>
    </row>
    <row r="10" spans="1:15">
      <c r="L10" s="28" t="s">
        <v>213</v>
      </c>
    </row>
    <row r="11" spans="1:15">
      <c r="L11" s="28" t="s">
        <v>214</v>
      </c>
    </row>
    <row r="12" spans="1:15">
      <c r="L12" s="28" t="s">
        <v>215</v>
      </c>
    </row>
    <row r="13" spans="1:15">
      <c r="L13" s="28" t="s">
        <v>16</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2025-02-11T13:47:54Z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