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E772E267-6300-4202-A478-497F9F874473}" xr6:coauthVersionLast="47" xr6:coauthVersionMax="47" xr10:uidLastSave="{00000000-0000-0000-0000-000000000000}"/>
  <bookViews>
    <workbookView xWindow="-120" yWindow="-120" windowWidth="29040" windowHeight="1572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 r:id="rId12"/>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7" l="1"/>
  <c r="B7" i="7"/>
  <c r="B6" i="7"/>
  <c r="B5" i="7"/>
  <c r="B4" i="7"/>
  <c r="B3" i="7"/>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9" i="8" l="1"/>
  <c r="B11" i="9" l="1"/>
</calcChain>
</file>

<file path=xl/sharedStrings.xml><?xml version="1.0" encoding="utf-8"?>
<sst xmlns="http://schemas.openxmlformats.org/spreadsheetml/2006/main" count="318" uniqueCount="223">
  <si>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</si>
  <si>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</si>
  <si>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</si>
  <si>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</si>
  <si>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</si>
  <si>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</si>
  <si>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</si>
  <si>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</si>
  <si>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</si>
  <si>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</si>
  <si>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</si>
  <si>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</si>
  <si>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</si>
  <si>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</si>
  <si>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</si>
  <si>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</si>
  <si>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</si>
  <si>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</si>
  <si>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</si>
  <si>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</si>
  <si>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</si>
  <si>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</si>
  <si>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</si>
  <si>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</si>
  <si>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</si>
  <si>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</si>
  <si>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</si>
  <si>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</si>
  <si>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</si>
  <si>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</si>
  <si>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</si>
  <si>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</si>
  <si>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</si>
  <si>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</si>
  <si>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</si>
  <si>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</si>
  <si>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</si>
  <si>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</si>
  <si>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</si>
  <si>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</si>
  <si>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</si>
  <si>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</si>
  <si>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</si>
  <si>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</si>
  <si>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</si>
  <si>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</si>
  <si>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</si>
  <si>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</si>
  <si>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</si>
  <si>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</si>
  <si>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</si>
  <si>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</si>
  <si>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</si>
  <si>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</si>
  <si>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</si>
  <si>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</si>
  <si>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</si>
  <si>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</si>
  <si>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</si>
  <si>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</si>
  <si>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</si>
  <si>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</si>
  <si>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</si>
  <si>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</si>
  <si>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</si>
  <si>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</si>
  <si>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</si>
  <si>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</si>
  <si>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</si>
  <si>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</si>
  <si>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</si>
  <si>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</si>
  <si>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</si>
  <si>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</si>
  <si>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</si>
  <si>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</si>
  <si>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</si>
  <si>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</si>
  <si>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</si>
  <si>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</si>
  <si>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</si>
  <si>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</si>
  <si>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</si>
  <si>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</si>
  <si>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</si>
  <si>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</si>
  <si>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</si>
  <si>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</si>
  <si>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</si>
  <si>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</si>
  <si>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</si>
  <si>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</si>
  <si>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</si>
  <si>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</si>
  <si>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</si>
  <si>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</si>
  <si>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</si>
  <si>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</si>
  <si>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</si>
  <si>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</si>
  <si>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</si>
  <si>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</si>
  <si>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</si>
  <si>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</si>
  <si>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</si>
  <si>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</si>
  <si>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</si>
  <si>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</si>
  <si>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</si>
  <si>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</si>
  <si>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</si>
  <si>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</si>
  <si>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</si>
  <si>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</si>
  <si>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</si>
  <si>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</si>
  <si>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</si>
  <si>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</si>
  <si>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</si>
  <si>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</si>
  <si>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</si>
  <si>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</si>
  <si>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</si>
  <si>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</si>
  <si>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</si>
  <si>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</si>
  <si>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</si>
  <si>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</si>
  <si>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</si>
  <si>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</si>
  <si>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</si>
  <si>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</si>
  <si>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</si>
  <si>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</si>
  <si>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</si>
  <si>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</si>
  <si>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</si>
  <si>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</si>
  <si>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</si>
  <si>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</si>
  <si>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</si>
  <si>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</si>
  <si>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</si>
  <si>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</si>
  <si>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</si>
  <si>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</si>
  <si>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</si>
  <si>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</si>
  <si>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</si>
  <si>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</si>
  <si>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</si>
  <si>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</si>
  <si>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</si>
  <si>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</si>
  <si>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</si>
  <si>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</si>
  <si>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</si>
  <si>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</si>
  <si>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</si>
  <si>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</si>
  <si>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</si>
  <si>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</si>
  <si>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</si>
  <si>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</si>
  <si>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</si>
  <si>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</si>
  <si>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</si>
  <si>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</si>
  <si>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</si>
  <si>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</si>
  <si>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</si>
  <si>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</si>
  <si>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</si>
  <si>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</si>
  <si>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</si>
  <si>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</si>
  <si>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</si>
  <si>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</si>
  <si>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</si>
  <si>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</si>
  <si>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</si>
  <si>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</si>
  <si>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</si>
  <si>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</si>
  <si>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</si>
  <si>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</si>
  <si>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</si>
  <si>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</si>
  <si>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</si>
  <si>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</si>
  <si>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</si>
  <si>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</si>
  <si>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</si>
  <si>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</si>
  <si>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</si>
  <si>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Daño a la vida de relación</t>
  </si>
  <si>
    <t>La contingencia se califica como PROBABLE toda vez que la póliza presta con cobertura temporal y material y además se encuentra acreditada la responsabilidad del asegurado en la ocurrencia del accidente. 
Lo primero que debe tomarse en consideración es que la Póliza de Seguro Automóviles Individual Livianos Particulares No. 022869223 / 0, cuyo asegurado es JULIAN ANDRES VASQUEZ GOMEZ, presta cobertura temporal y material, de conformidad con los hechos y pretensiones expuestas en el líbelo de la demanda. Frente a la cobertura temporal, debe señalarse que el hecho, esto es, el accidente de tránsito, ocurrió el 1 de marzo de 2022, es decir, acaeció dentro de la vigencia de la Póliza comprendida entre el 31 de marzo de 2021 y el 30 de marzo de 2022. Aunado a ello, presta cobertura material en tanto ampara la responsabilidad civil extracontractual, pretensión que se le endilga al asegurado.
Por otro lado, frente a la obligación indemnizatoria de la Compañía, debe indicarse que la responsabilidad del asegurado se encuentra acréditada a través de (i) el informe policial de accidentes de tránsito-IPAT, en el que se le atrubuyó al señor Vasquez la hipótesis 127 "Transitar en contra vía",(ii)  además tambie se acredita con la Resolución 056560000000002022087 expedida por la inspección de tránsito y transporte de San Jerónimo que declaró contravencionalmente responsable en materia de tránsito a Julian Andrés Vasquez Gomez, y eximió al señor Jaiber de Jesús Ospina Bedoya (víctima) por no fringir norma de tránsito alguna, dentro de la motivación de la resolución se analizó el IPAT, el croquis que indica las trayectorias de los vehículos y permite concluir que el asegurado invadió el carril del motociclista, además se indica que en versión libre el señor Vasquez Gómez aceptó su responsabilidad en el hecho al manifestar qu en efecto invadió el carril contrario, por lo tanto esta versión del asegurado seguramente se sostendrá en la declaración de parte que rinda en la audiencia inicial dentro del proceso de la referencia, por ende con los elementos existentes se encuentra probada la responsabilidad del asegurado en la generación del daño. Por otro lado, si bien la póliza prevé una exclusión de cobertura referente a "Cuando usted o el conductor autorizado, sin autorización expresa y escrita de Allianz, reconozca su propia responsabilidad." debe decirse que esta no está llamada a operar, puesto que la aceptación de responsabilidad en el marco de un proceso judicial o contravencional no podría aplicarse, debido a que el involucrado se encuentra obligado a declarar bajo juramento las reales circunstancias en que ocurrió el hecho, por ende solo podría ser oponible en el evento en que el asegurado aceptara su responsabilidad y transara extrajudicialmente sin anuencia de la aseguradora, evento que no se configura en el caso de marras; pero además atendiendo a la ubicación espacial de esta exclusión, aquella no es eficaz porque no se encuentra a partir de la primera página del condicionado y  tampoco se encuentra en este momento prueba de la entrega anticipada del condicionado al tomador/asegurado, y finalmente la compañía ya ha realizado un ofrecimiento a la víctima directa hasta por $60.000.000, aspecto que conllevará al juzgador a sostener que la póliza si presta cobertura. En ese sentido, para esta etapa procesal la responsabilidad del asegurado y consecuente obligación indmenizatoria de la compañía se encuentra probada.
Todo lo anterior, sin perjuicio del carácter contingente del proceso.</t>
  </si>
  <si>
    <t>Como liquidación objetiva de las pretensiones, se tendrá en cuenta la suma de $348.063.169. Lo anterior, con base en los siguientes fundamentos:
1. Lucro Cesante: Se tasa la suma de $104.203.169 para el señor JAIBER DE JESUS OSPINA BEDOYA. Para calcular este valor se consideró que (i) bajo los lineamientos de la Sentencia SC20950-2017, con ponencia del doctor Ariel Salazar Ramírez (12 de diciembre de 2017). En ausencia de acreditación de los ingresos del fallecido, para la tasación del lucro cesante se utiliza el salario mínimo legal mensual vigente (SMMLV), (ii)  se tasará sobre el 35,46% del ingreso, en atención al porcentaje de PCL expedido por la Junta Regional de Calificación de Antioquia, por lo tanto la base para el cálculo es de $460.980 (iii) no se incrementa el 25% por tratarse de invalidez y no de muerte y porque la parte demandante tampoco lo pidió, (iv) un periodo indemnizable de 47.5 años toda vez que el señor Opina Bedoya, nació el 04 de septiembre de 1988, es decir tenía 33 años al 01 de marzo de 2022 cuando ocurrió el hecho. Lo que da un total de $104.203.169 .
2. Daño emergente:  Se tasa la suma de $3.860.000. De acuerdo con la factura de venta que corroboran el pago (comprobante de egreso correspondiente) del pago en que se incurrió por la elaboración del Dictamen de Pérdida de capacidad Laboral, se tasará por este concepto la suma de $1.160.000. Ahora, lo que tiene que ver con el arreglo al vehículo tipo motocicleta de placas QQB89B. si bien se allega cotización del arreglo por la suma de $8.534.600, lo cierto es que las caracteristicas del vehiculo en FASECOLDA, esto es, "BAJAJ PULSAR 200 MT 200CC Modelo 2009 - Usada"  tiene un valor estimado en $2.700.000, luego, sobre este valor será tasado.  
3. Daño moral: Por este concepto se tasará la suma total de $220.000.000. Se tendrá en cuenta la suma de $40.000.000 para la victima y $40.000.000 para cada uno de sus familiares en primer grado de consanguinidad (JAIBER DE JESUS OSPINA BEDOYA (Victima directa), MARIA EUGENIA CARO SALAS (Compañera)  y se tendrá en cuenta la suma de $20.000.000 para cada uno de los parientes en segundo grado de consanguinidad (RIGOBERTO OSPINA VELASQUEZ (padre) y MARIA BERTINA BEDOYA MONSALVE (madre), ALIRIO DE JESUS OSPINA BEDOYA (hermano) ARGEMIRO OSPINA MONSALVE (hermano) GREDYS MILENA OSPINA BEDOYA (hermano), MANUEL FELIPE OSPINA BEDOYA (hermano), ANDRES ESTEBAN OSPINA BEDOYA (hermano) por concepto de daño moral, teniendo en cuenta los criterios jurisprudenciales fijados por la Corte Suprema de Justicia en SC2107-2018 (Rad: 11001-31-03-032-2011-00736-01), en donde se estableció que se reconocería dicho rubro en un caso análogo de  de sufrir luego su amputación de la pierna derecha, perdiendo el “30% de la capacidad laboral”. Lo anterior, tomando en consideración que, en el caso concreto, el demandante si bien, le fueron amputados el 3er y 4to dedo de la mano izquierda y fractura del 5to dedo de la mano izquierda este cuenta con una  pérdida de su capacidad laboral de 35,46%., una secuela de perturbación psiquica de caracter permamente y una sintomatoligía depresiva corroborada con su historia clínica. 
4.  Daño a la vida de relación: Se tendrá en cuenta la suma de $20.000.000 por concepto de daño a la vida en relación únicamente para el señor Jaiber de Jesús Ospina Bedoya (victima directa), teniendo en cuenta los criterios jurisprudenciales fijados por la Corte Suprema de Justicia en Sentencia, en Sentencia SC2107-2018 (Rad: 11001-31-03-032-2011-00736-01), en la que se reconoció suma parecida como consecuencia de las secuelas posteriores a una amputación fisica. Lo anterior, tomando en consideración que, en el caso concreto, el señor Ospina Bedoya, reportó persistencia de un malestar emocional caracterizado por llanto profuso durante la valoración, sensación de minusvalía, inutilidad, pobre autoestima, sentimientos de vergüenza; además afecto resonante con estado de ánimo de fondo triste y ansioso; síntomas egodistónicos en el evaluado que se beneficiarían con un tratamiento integral en salud mental. 
5. Deducible pactado: En la Póliza no se encontró que se hubiera pactado deducible para el amparo de RCE.</t>
  </si>
  <si>
    <t>EXCEPCIONES DE FONDO FRENTE A LA RESPONSABILIDAD
1. INEXISTENCIA DE RESPONSABILIDAD POR LA FALTA DE ACREDITACIÓN DEL NEXO CAUSAL.
2. ANULACIÓN DE LA PRESUNCIÓN DE CULPA COMO CONSECUENCIA DE LA CONCURRENCIA DE ACTIVIDADES PELIGROSAS.
3. REDUCCIÓN DE LA INDEMNIZACIÓN COMO CONSECUENCIA DE LA INCIDENCIA DE LA CONDUCTA DE LA VÍCTIMA EN LA PRODUCCIÓN DEL DAÑO.
4. IMPROCEDENCIA DEL RECONOCIMIENTO DEL DAÑO EMERGENTE ALEGADO.
5. IMPROCEDENCIA DEL RECONOCIMIENTO DEL LUCRO CESANTE ALEGADO.
6. FALTA DE LEGITIMACIÓN EN LA CAUSA POR ACTIVA DE MARIA EUGENIA CARO
7. IMPROCEDENCIA DEL RECONOCIMIENTO Y TASACIÓN EXORBITANTE DEL DAÑO MORAL.
8. IMPROCEDENCIA Y TASACIÓN EXCESIVA DEL “DAÑO A LA VIDA DE RELACIÓN”
9. GENÉRICA O INNOMINADA.
EXCEPCIONES DE FONDO FRENTE AL CONTRATO DE SEGURO
1. INEXISTENCIA DE OBLIGACIÓN DE INDEMNIZAR POR INCUMPLIMIENTO DE LAS CARGAS DEL ARTÍCULO 1077 DEL CÓDIGO DE COMERCIO.
2. RIESGOS EXPRESAMENTE EXCLUIDOS EN LA PÓLIZA DE SEGURO AUTOS CLÓNICO PESADOS No. 022869223 / 0.
3. IMPROCEDENCIA DEL COBRO DE INTERESES MORATORIOS.
4. SUJECIÓN A LAS CONDICIONES PARTICULARES Y GENERALES DEL CONTRATO DE SEGURO, EL CLAUSULADO Y LOS AMPAROS.
5. CARÁCTER MERAMENTE INDEMNIZATORIO DE LOS CONTRATOS DE SEGURO.
6. AUSENCIA DE SOLIDARIDAD DEL CONTRATO DE SEGURO CELEBRADO CON ALLIANZ SEGUROS S.A.
7. EN CUALQUIER CASO, DE NINGUNA FORMA SE PODRÁ EXCEDER EL LÍMITE DEL VALOR ASEGURADO.
6. DISPONIBILIDAD DEL VALOR ASEGURADO.
7. GENERICA O INNOMINADA Y OTRAS.</t>
  </si>
  <si>
    <t>11001310300520240054700</t>
  </si>
  <si>
    <t>Juzgado Quinto (5°) Civil del Circuito de Bogotá D.C.</t>
  </si>
  <si>
    <t>Allianz Seguros S.A.
Julian Vasquez Gómez (Propietario)</t>
  </si>
  <si>
    <t>Jaiber De Jesus Ospina Bedoya (Victima Directa)
Maria Eugenia Caro Salas (Compañera Permanente) 15-12-1981
Rigoberto Ospina Velasquez (Padre)
Maria Bertina Bedoya Monsalve (Madre)
Alirio De Jesus Ospina Bedoya (Hermano)
Argemiro Ospina Monsalve (Hermano)
Gredys Milena Ospina Bedoya (Hermana)
Manuel Felipe Ospina Bedoya (Hernano)
Andres Esteban Ospina Bedoya (Hermano)</t>
  </si>
  <si>
    <t xml:space="preserve">Jaiber De Jesus Ospina Bedoya (Lesionado)
</t>
  </si>
  <si>
    <t>San Jerónimo Vereda Mestizal</t>
  </si>
  <si>
    <t>jesus1988jaiber@gmail.com</t>
  </si>
  <si>
    <t>Unión marital de Hecho</t>
  </si>
  <si>
    <t>N/A</t>
  </si>
  <si>
    <t>Maestro de Obra Particular</t>
  </si>
  <si>
    <t xml:space="preserve">Sin información. </t>
  </si>
  <si>
    <t>1 de marzo de 2022</t>
  </si>
  <si>
    <t>11 de septiembre de 2023</t>
  </si>
  <si>
    <t>27 de septiembre de 2023</t>
  </si>
  <si>
    <t xml:space="preserve">1. El 1 de marzo de 2022, en la vía entre Medellín y San Jerónimo, Antioquia, ocurrió un accidente de tránsito en el kilómetro +800, jurisdicción de San Jerónimo. El siniestro involucró al vehículo de placas MNH754, conducido por Julián Vásquez Gómez, y a la motocicleta de placas QQB89B, conducida por Jaiber de Jesús Ospina Bedoya. El accidente, según el demandante,  fue provocado por una maniobra imprudente del conductor del vehículo MNH754, quien invadió el carril contrario, impactando de frente a la motocicleta.
2. El Informe Policial de Accidente de Tránsito (IPAT) Nro. C322022 confirmó la responsabilidad de Julián Vásquez Gómez. Igualmente el fallo contravencional, mediante Resolución No. 056560000000002022087, declaró como único responsable al conductor del vehículo MNH754.
3. Como consecuencia del accidente, Jaiber de Jesús Ospina Bedoya sufrió la amputación de los dedos tercero y cuarto de su mano izquierda y fractura del quinto dedo, lesiones que requirieron atención quirúrgica, 122 días de incapacidad inicial, 30 sesiones de terapia física y 5 de terapia psicológica. Estas lesiones generaron una deformidad física permanente, perturbación funcional del miembro superior izquierdo y afectación del órgano de prensión.
4. El Instituto Nacional de Medicina Legal calificó la incapacidad médico-legal definitiva en 60 días y señaló secuelas permanentes. En una valoración psicológica forense realizada el 16 de noviembre de 2022, se diagnosticó un episodio depresivo moderado relacionado con las lesiones sufridas, constituyendo una perturbación psíquica permanente.
5. La Junta Regional de Calificación de Invalidez de Antioquia determinó el 3 de mayo de 2023 que Ospina Bedoya presenta una pérdida de capacidad laboral del 35.46%. Las afectaciones también impactaron su vida de relación, limitándolo en actividades cotidianas y de ocio, y generaron daños morales tanto en él como en su núcleo familiar.
</t>
  </si>
  <si>
    <t>Julian Andrés Vasquez Gomez</t>
  </si>
  <si>
    <t>MNH754</t>
  </si>
  <si>
    <t>022869223 / 0</t>
  </si>
  <si>
    <t>21 de octubre de 2024 </t>
  </si>
  <si>
    <t>31 de octubre de 2024</t>
  </si>
  <si>
    <t xml:space="preserve">2 de diciembre de 2024 </t>
  </si>
  <si>
    <t>S-111707370 APL 214561</t>
  </si>
  <si>
    <t>Desde las 00:00 horas del 31/03/2021 hasta las 24:00 horas del30/03/2022</t>
  </si>
  <si>
    <t>60M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</si>
</sst>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49" fontId="0" fillId="7" borderId="2" xfId="0" applyNumberFormat="1" applyFill="1" applyBorder="1" applyAlignment="1">
      <alignment horizontal="justify" vertical="top"/>
    </xf>
    <xf numFmtId="49" fontId="0" fillId="7" borderId="3" xfId="0" applyNumberFormat="1" applyFill="1" applyBorder="1" applyAlignment="1">
      <alignment horizontal="justify" vertical="top"/>
    </xf>
    <xf numFmtId="0" fontId="0" fillId="0" borderId="2" xfId="0" applyBorder="1" applyAlignment="1">
      <alignment horizontal="justify" vertical="top" wrapText="1"/>
    </xf>
    <xf numFmtId="3" fontId="0" fillId="0" borderId="1" xfId="0" applyNumberFormat="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ngela%20Maria%20Arango\Downloads\vf%20%202024-00547%20-%20INFORME%20INICIAL%20-%20JAIBER%20DE%20JESUS%20OSPINA%20BEDOYA%20(1).xlsx" TargetMode="External"/><Relationship Id="rId1" Type="http://schemas.openxmlformats.org/officeDocument/2006/relationships/externalLinkPath" Target="vf%20%202024-00547%20-%20INFORME%20INICIAL%20-%20JAIBER%20DE%20JESUS%20OSPINA%20BEDOY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478"/>
      <sheetName val="TASACION "/>
      <sheetName val="AUTOS NOTA 325"/>
      <sheetName val="CONCEPTO DE CONCILIACIÓN 330 "/>
      <sheetName val="CAMBIO DE CONTINGENCIA 423"/>
      <sheetName val="Hoja2"/>
    </sheetNames>
    <sheetDataSet>
      <sheetData sheetId="0">
        <row r="2">
          <cell r="B2" t="str">
            <v>11001310300520240054700</v>
          </cell>
        </row>
        <row r="3">
          <cell r="B3" t="str">
            <v>Juzgado Quinto (5°) Civil del Circuito de Bogotá D.C.</v>
          </cell>
        </row>
        <row r="4">
          <cell r="B4" t="str">
            <v>Allianz Seguros S.A.
Julian Vasquez Gómez (Propietario)</v>
          </cell>
        </row>
        <row r="5">
          <cell r="B5" t="str">
            <v>Jaiber De Jesus Ospina Bedoya (Victima Directa)
Maria Eugenia Caro Salas (Compañera Permanente) 15-12-1981
Rigoberto Ospina Velasquez (Padre)
Maria Bertina Bedoya Monsalve (Madre)
Alirio De Jesus Ospina Bedoya (Hermano)
Argemiro Ospina Monsalve (Hermano)
Gredys Milena Ospina Bedoya (Hermana)
Manuel Felipe Ospina Bedoya (Hernano)
Andres Esteban Ospina Bedoya (Hermano)</v>
          </cell>
        </row>
        <row r="6">
          <cell r="B6" t="str">
            <v>DEMANDA DIRECTA</v>
          </cell>
        </row>
        <row r="7">
          <cell r="B7" t="str">
            <v xml:space="preserve">RCE LESIONES </v>
          </cell>
        </row>
        <row r="8">
          <cell r="B8" t="str">
            <v xml:space="preserve">Jaiber De Jesus Ospina Bedoya (Lesionado)
</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sus1988jaibe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2" zoomScale="85" zoomScaleNormal="85" workbookViewId="0">
      <selection activeCell="A25" sqref="A25:A2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162</v>
      </c>
      <c r="B2" s="124" t="s">
        <v>199</v>
      </c>
      <c r="C2" s="125"/>
    </row>
    <row r="3" spans="1:3" x14ac:dyDescent="0.25">
      <c r="A3" s="5" t="s">
        <v>125</v>
      </c>
      <c r="B3" s="57" t="s">
        <v>200</v>
      </c>
      <c r="C3" s="58"/>
    </row>
    <row r="4" spans="1:3" x14ac:dyDescent="0.25">
      <c r="A4" s="5" t="s">
        <v>141</v>
      </c>
      <c r="B4" s="126" t="s">
        <v>201</v>
      </c>
      <c r="C4" s="58"/>
    </row>
    <row r="5" spans="1:3" ht="31.5" customHeight="1" x14ac:dyDescent="0.25">
      <c r="A5" s="5" t="s">
        <v>142</v>
      </c>
      <c r="B5" s="126" t="s">
        <v>202</v>
      </c>
      <c r="C5" s="58"/>
    </row>
    <row r="6" spans="1:3" x14ac:dyDescent="0.25">
      <c r="A6" s="5" t="s">
        <v>143</v>
      </c>
      <c r="B6" s="55" t="s">
        <v>104</v>
      </c>
      <c r="C6" s="55"/>
    </row>
    <row r="7" spans="1:3" x14ac:dyDescent="0.25">
      <c r="A7" s="25" t="s">
        <v>144</v>
      </c>
      <c r="B7" s="57" t="s">
        <v>126</v>
      </c>
      <c r="C7" s="58"/>
    </row>
    <row r="8" spans="1:3" ht="23.1" customHeight="1" x14ac:dyDescent="0.25">
      <c r="A8" s="26" t="s">
        <v>145</v>
      </c>
      <c r="B8" s="56" t="s">
        <v>203</v>
      </c>
      <c r="C8" s="55"/>
    </row>
    <row r="9" spans="1:3" x14ac:dyDescent="0.25">
      <c r="A9" s="26" t="s">
        <v>146</v>
      </c>
      <c r="B9" s="127">
        <v>1036336817</v>
      </c>
      <c r="C9" s="55"/>
    </row>
    <row r="10" spans="1:3" x14ac:dyDescent="0.25">
      <c r="A10" s="26" t="s">
        <v>147</v>
      </c>
      <c r="B10" s="56" t="s">
        <v>204</v>
      </c>
      <c r="C10" s="56"/>
    </row>
    <row r="11" spans="1:3" ht="30" customHeight="1" x14ac:dyDescent="0.25">
      <c r="A11" s="27" t="s">
        <v>148</v>
      </c>
      <c r="B11" s="56">
        <v>3007943010</v>
      </c>
      <c r="C11" s="56"/>
    </row>
    <row r="12" spans="1:3" ht="30" customHeight="1" x14ac:dyDescent="0.25">
      <c r="A12" s="5" t="s">
        <v>149</v>
      </c>
      <c r="B12" s="67" t="s">
        <v>205</v>
      </c>
      <c r="C12" s="56"/>
    </row>
    <row r="13" spans="1:3" x14ac:dyDescent="0.25">
      <c r="A13" s="5" t="s">
        <v>150</v>
      </c>
      <c r="B13" s="55" t="s">
        <v>206</v>
      </c>
      <c r="C13" s="55"/>
    </row>
    <row r="14" spans="1:3" x14ac:dyDescent="0.25">
      <c r="A14" s="5" t="s">
        <v>151</v>
      </c>
      <c r="B14" s="62">
        <v>32390</v>
      </c>
      <c r="C14" s="55"/>
    </row>
    <row r="15" spans="1:3" x14ac:dyDescent="0.25">
      <c r="A15" s="5" t="s">
        <v>152</v>
      </c>
      <c r="B15" s="55">
        <v>33</v>
      </c>
      <c r="C15" s="55"/>
    </row>
    <row r="16" spans="1:3" x14ac:dyDescent="0.25">
      <c r="A16" s="5" t="s">
        <v>153</v>
      </c>
      <c r="B16" s="55" t="s">
        <v>207</v>
      </c>
      <c r="C16" s="55"/>
    </row>
    <row r="17" spans="1:3" ht="15" customHeight="1" x14ac:dyDescent="0.25">
      <c r="A17" s="5" t="s">
        <v>154</v>
      </c>
      <c r="B17" s="56" t="s">
        <v>85</v>
      </c>
      <c r="C17" s="56"/>
    </row>
    <row r="18" spans="1:3" x14ac:dyDescent="0.25">
      <c r="A18" s="5" t="s">
        <v>155</v>
      </c>
      <c r="B18" s="56" t="s">
        <v>208</v>
      </c>
      <c r="C18" s="56"/>
    </row>
    <row r="19" spans="1:3" ht="18.75" customHeight="1" x14ac:dyDescent="0.25">
      <c r="A19" s="5" t="s">
        <v>156</v>
      </c>
      <c r="B19" s="59" t="s">
        <v>209</v>
      </c>
      <c r="C19" s="60"/>
    </row>
    <row r="20" spans="1:3" x14ac:dyDescent="0.25">
      <c r="A20" s="5" t="s">
        <v>157</v>
      </c>
      <c r="B20" s="55">
        <v>1</v>
      </c>
      <c r="C20" s="55"/>
    </row>
    <row r="21" spans="1:3" ht="17.25" customHeight="1" x14ac:dyDescent="0.25">
      <c r="A21" s="5" t="s">
        <v>158</v>
      </c>
      <c r="B21" s="56" t="s">
        <v>8</v>
      </c>
      <c r="C21" s="56"/>
    </row>
    <row r="22" spans="1:3" x14ac:dyDescent="0.25">
      <c r="A22" s="26" t="s">
        <v>159</v>
      </c>
      <c r="B22" s="65" t="s">
        <v>210</v>
      </c>
      <c r="C22" s="65"/>
    </row>
    <row r="23" spans="1:3" x14ac:dyDescent="0.25">
      <c r="A23" s="26" t="s">
        <v>160</v>
      </c>
      <c r="B23" s="66" t="s">
        <v>211</v>
      </c>
      <c r="C23" s="65"/>
    </row>
    <row r="24" spans="1:3" x14ac:dyDescent="0.25">
      <c r="A24" s="26" t="s">
        <v>161</v>
      </c>
      <c r="B24" s="66" t="s">
        <v>212</v>
      </c>
      <c r="C24" s="65"/>
    </row>
    <row r="25" spans="1:3" x14ac:dyDescent="0.25">
      <c r="A25" s="61" t="s">
        <v>119</v>
      </c>
      <c r="B25" s="65" t="s">
        <v>213</v>
      </c>
      <c r="C25" s="53"/>
    </row>
    <row r="26" spans="1:3" x14ac:dyDescent="0.25">
      <c r="A26" s="61"/>
      <c r="B26" s="53"/>
      <c r="C26" s="53"/>
    </row>
    <row r="27" spans="1:3" ht="100.5" customHeight="1" x14ac:dyDescent="0.25">
      <c r="A27" s="61"/>
      <c r="B27" s="53"/>
      <c r="C27" s="53"/>
    </row>
    <row r="28" spans="1:3" x14ac:dyDescent="0.25">
      <c r="A28" s="26" t="s">
        <v>163</v>
      </c>
      <c r="B28" s="53" t="s">
        <v>214</v>
      </c>
      <c r="C28" s="53"/>
    </row>
    <row r="29" spans="1:3" x14ac:dyDescent="0.25">
      <c r="A29" s="26" t="s">
        <v>164</v>
      </c>
      <c r="B29" s="53">
        <v>1017187734</v>
      </c>
      <c r="C29" s="53"/>
    </row>
    <row r="30" spans="1:3" x14ac:dyDescent="0.25">
      <c r="A30" s="26" t="s">
        <v>165</v>
      </c>
      <c r="B30" s="53" t="s">
        <v>215</v>
      </c>
      <c r="C30" s="53"/>
    </row>
    <row r="31" spans="1:3" x14ac:dyDescent="0.25">
      <c r="A31" s="26" t="s">
        <v>166</v>
      </c>
      <c r="B31" s="53" t="s">
        <v>216</v>
      </c>
      <c r="C31" s="53"/>
    </row>
    <row r="32" spans="1:3" x14ac:dyDescent="0.25">
      <c r="A32" s="26" t="s">
        <v>167</v>
      </c>
      <c r="B32" s="63" t="s">
        <v>217</v>
      </c>
      <c r="C32" s="64"/>
    </row>
    <row r="33" spans="1:3" x14ac:dyDescent="0.25">
      <c r="A33" s="5" t="s">
        <v>168</v>
      </c>
      <c r="B33" s="62" t="s">
        <v>218</v>
      </c>
      <c r="C33" s="62"/>
    </row>
    <row r="34" spans="1:3" ht="45" x14ac:dyDescent="0.25">
      <c r="A34" s="5" t="s">
        <v>169</v>
      </c>
      <c r="B34" s="62" t="s">
        <v>219</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C1A2B7B6-E45B-4DA4-83C2-315D01C7E541}"/>
  </hyperlinks>
  <pageMargins left="0.7" right="0.7" top="0.75" bottom="0.75" header="0.3" footer="0.3"/>
  <pageSetup orientation="portrait" r:id="rId2"/>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7" zoomScaleNormal="100" workbookViewId="0">
      <selection activeCell="B22" sqref="B22:C2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87" t="s">
        <v>10</v>
      </c>
      <c r="B1" s="87"/>
      <c r="C1" s="87"/>
    </row>
    <row r="2" spans="1:3" ht="15.75" customHeight="1" x14ac:dyDescent="0.25">
      <c r="A2" s="20" t="s">
        <v>11</v>
      </c>
      <c r="B2" s="88" t="s">
        <v>220</v>
      </c>
      <c r="C2" s="89"/>
    </row>
    <row r="3" spans="1:3" s="2" customFormat="1" x14ac:dyDescent="0.25">
      <c r="A3" s="5" t="s">
        <v>1</v>
      </c>
      <c r="B3" s="55" t="str">
        <f>'[4]AUTOS  NOTA 322'!B2:C2</f>
        <v>11001310300520240054700</v>
      </c>
      <c r="C3" s="55"/>
    </row>
    <row r="4" spans="1:3" s="2" customFormat="1" ht="15" customHeight="1" x14ac:dyDescent="0.25">
      <c r="A4" s="5" t="s">
        <v>2</v>
      </c>
      <c r="B4" s="55" t="str">
        <f>'[4]AUTOS  NOTA 322'!B3:C3</f>
        <v>Juzgado Quinto (5°) Civil del Circuito de Bogotá D.C.</v>
      </c>
      <c r="C4" s="55"/>
    </row>
    <row r="5" spans="1:3" s="2" customFormat="1" ht="15" customHeight="1" x14ac:dyDescent="0.25">
      <c r="A5" s="5" t="s">
        <v>3</v>
      </c>
      <c r="B5" s="55" t="str">
        <f>'[4]AUTOS  NOTA 322'!B4:C4</f>
        <v>Allianz Seguros S.A.
Julian Vasquez Gómez (Propietario)</v>
      </c>
      <c r="C5" s="55"/>
    </row>
    <row r="6" spans="1:3" s="2" customFormat="1" ht="15" customHeight="1" x14ac:dyDescent="0.25">
      <c r="A6" s="5" t="s">
        <v>4</v>
      </c>
      <c r="B6" s="55" t="str">
        <f>'[4]AUTOS  NOTA 322'!B5:C5</f>
        <v>Jaiber De Jesus Ospina Bedoya (Victima Directa)
Maria Eugenia Caro Salas (Compañera Permanente) 15-12-1981
Rigoberto Ospina Velasquez (Padre)
Maria Bertina Bedoya Monsalve (Madre)
Alirio De Jesus Ospina Bedoya (Hermano)
Argemiro Ospina Monsalve (Hermano)
Gredys Milena Ospina Bedoya (Hermana)
Manuel Felipe Ospina Bedoya (Hernano)
Andres Esteban Ospina Bedoya (Hermano)</v>
      </c>
      <c r="C6" s="55"/>
    </row>
    <row r="7" spans="1:3" s="2" customFormat="1" x14ac:dyDescent="0.25">
      <c r="A7" s="5" t="s">
        <v>5</v>
      </c>
      <c r="B7" s="55" t="str">
        <f>'[4]AUTOS  NOTA 322'!B6:C6</f>
        <v>DEMANDA DIRECTA</v>
      </c>
      <c r="C7" s="55"/>
    </row>
    <row r="8" spans="1:3" s="2" customFormat="1" ht="15" customHeight="1" x14ac:dyDescent="0.25">
      <c r="A8" s="29" t="s">
        <v>101</v>
      </c>
      <c r="B8" s="55" t="str">
        <f>'[4]AUTOS  NOTA 322'!B7:C8</f>
        <v xml:space="preserve">Jaiber De Jesus Ospina Bedoya (Lesionado)
</v>
      </c>
      <c r="C8" s="55"/>
    </row>
    <row r="9" spans="1:3" x14ac:dyDescent="0.25">
      <c r="A9" s="20" t="s">
        <v>12</v>
      </c>
      <c r="B9" s="55">
        <v>22869223</v>
      </c>
      <c r="C9" s="55"/>
    </row>
    <row r="10" spans="1:3" x14ac:dyDescent="0.25">
      <c r="A10" s="20" t="s">
        <v>9</v>
      </c>
      <c r="B10" s="57" t="s">
        <v>126</v>
      </c>
      <c r="C10" s="58"/>
    </row>
    <row r="11" spans="1:3" x14ac:dyDescent="0.25">
      <c r="A11" s="20" t="s">
        <v>13</v>
      </c>
      <c r="B11" s="70">
        <v>4000000000</v>
      </c>
      <c r="C11" s="71"/>
    </row>
    <row r="12" spans="1:3" x14ac:dyDescent="0.25">
      <c r="A12" s="20" t="s">
        <v>115</v>
      </c>
      <c r="B12" s="70">
        <v>0</v>
      </c>
      <c r="C12" s="71"/>
    </row>
    <row r="13" spans="1:3" x14ac:dyDescent="0.25">
      <c r="A13" s="20" t="s">
        <v>14</v>
      </c>
      <c r="B13" s="57" t="s">
        <v>76</v>
      </c>
      <c r="C13" s="58"/>
    </row>
    <row r="14" spans="1:3" x14ac:dyDescent="0.25">
      <c r="A14" s="20" t="s">
        <v>15</v>
      </c>
      <c r="B14" s="56" t="s">
        <v>221</v>
      </c>
      <c r="C14" s="55"/>
    </row>
    <row r="15" spans="1:3" x14ac:dyDescent="0.25">
      <c r="A15" s="20" t="s">
        <v>16</v>
      </c>
      <c r="B15" s="55" t="s">
        <v>17</v>
      </c>
      <c r="C15" s="55"/>
    </row>
    <row r="16" spans="1:3" x14ac:dyDescent="0.25">
      <c r="A16" s="20" t="s">
        <v>18</v>
      </c>
      <c r="B16" s="55" t="s">
        <v>17</v>
      </c>
      <c r="C16" s="55"/>
    </row>
    <row r="17" spans="1:3" x14ac:dyDescent="0.25">
      <c r="A17" s="74" t="s">
        <v>19</v>
      </c>
      <c r="B17" s="55"/>
      <c r="C17" s="55"/>
    </row>
    <row r="18" spans="1:3" x14ac:dyDescent="0.25">
      <c r="A18" s="75"/>
      <c r="B18" s="10" t="s">
        <v>21</v>
      </c>
      <c r="C18" s="10" t="s">
        <v>22</v>
      </c>
    </row>
    <row r="19" spans="1:3" x14ac:dyDescent="0.25">
      <c r="A19" s="75"/>
      <c r="B19" s="6"/>
      <c r="C19" s="6"/>
    </row>
    <row r="20" spans="1:3" x14ac:dyDescent="0.25">
      <c r="A20" s="75"/>
      <c r="B20" s="6"/>
      <c r="C20" s="6"/>
    </row>
    <row r="21" spans="1:3" x14ac:dyDescent="0.25">
      <c r="A21" s="76"/>
      <c r="B21" s="6"/>
      <c r="C21" s="6"/>
    </row>
    <row r="22" spans="1:3" x14ac:dyDescent="0.25">
      <c r="A22" s="20" t="s">
        <v>23</v>
      </c>
      <c r="B22" s="55"/>
      <c r="C22" s="55"/>
    </row>
    <row r="23" spans="1:3" x14ac:dyDescent="0.25">
      <c r="A23" s="20" t="s">
        <v>24</v>
      </c>
      <c r="B23" s="77"/>
      <c r="C23" s="78"/>
    </row>
    <row r="24" spans="1:3" x14ac:dyDescent="0.25">
      <c r="A24" s="20" t="s">
        <v>25</v>
      </c>
      <c r="B24" s="55" t="s">
        <v>84</v>
      </c>
      <c r="C24" s="55"/>
    </row>
    <row r="25" spans="1:3" x14ac:dyDescent="0.25">
      <c r="A25" s="20" t="s">
        <v>26</v>
      </c>
      <c r="B25" s="55" t="s">
        <v>17</v>
      </c>
      <c r="C25" s="55"/>
    </row>
    <row r="26" spans="1:3" x14ac:dyDescent="0.25">
      <c r="A26" s="20" t="s">
        <v>28</v>
      </c>
      <c r="B26" s="55" t="s">
        <v>222</v>
      </c>
      <c r="C26" s="55"/>
    </row>
    <row r="27" spans="1:3" x14ac:dyDescent="0.25">
      <c r="A27" s="19" t="s">
        <v>29</v>
      </c>
      <c r="B27" s="55"/>
      <c r="C27" s="55"/>
    </row>
    <row r="28" spans="1:3" x14ac:dyDescent="0.25">
      <c r="A28" s="79" t="s">
        <v>30</v>
      </c>
      <c r="B28" s="79"/>
      <c r="C28" s="79"/>
    </row>
    <row r="29" spans="1:3" x14ac:dyDescent="0.25">
      <c r="A29" s="72" t="s">
        <v>31</v>
      </c>
      <c r="B29" s="73"/>
      <c r="C29" s="11"/>
    </row>
    <row r="30" spans="1:3" x14ac:dyDescent="0.25">
      <c r="A30" s="72" t="s">
        <v>32</v>
      </c>
      <c r="B30" s="73"/>
      <c r="C30" s="11"/>
    </row>
    <row r="31" spans="1:3" x14ac:dyDescent="0.25">
      <c r="A31" s="72" t="s">
        <v>33</v>
      </c>
      <c r="B31" s="73"/>
      <c r="C31" s="12"/>
    </row>
    <row r="32" spans="1:3" x14ac:dyDescent="0.25">
      <c r="A32" s="72" t="s">
        <v>34</v>
      </c>
      <c r="B32" s="73"/>
      <c r="C32" s="11"/>
    </row>
    <row r="33" spans="1:3" x14ac:dyDescent="0.25">
      <c r="A33" s="72" t="s">
        <v>35</v>
      </c>
      <c r="B33" s="73"/>
      <c r="C33" s="11"/>
    </row>
    <row r="34" spans="1:3" x14ac:dyDescent="0.25">
      <c r="A34" s="72" t="s">
        <v>36</v>
      </c>
      <c r="B34" s="73"/>
      <c r="C34" s="13"/>
    </row>
    <row r="35" spans="1:3" x14ac:dyDescent="0.25">
      <c r="A35" s="68" t="s">
        <v>37</v>
      </c>
      <c r="B35" s="69"/>
      <c r="C35" s="14"/>
    </row>
    <row r="36" spans="1:3" x14ac:dyDescent="0.25">
      <c r="A36" s="68" t="s">
        <v>38</v>
      </c>
      <c r="B36" s="69"/>
      <c r="C36" s="15"/>
    </row>
    <row r="37" spans="1:3" x14ac:dyDescent="0.25">
      <c r="A37" s="80" t="s">
        <v>39</v>
      </c>
      <c r="B37" s="81"/>
      <c r="C37" s="15"/>
    </row>
    <row r="38" spans="1:3" x14ac:dyDescent="0.25">
      <c r="A38" s="82"/>
      <c r="B38" s="83"/>
      <c r="C38" s="15"/>
    </row>
    <row r="39" spans="1:3" x14ac:dyDescent="0.25">
      <c r="A39" s="84"/>
      <c r="B39" s="85"/>
      <c r="C39" s="15"/>
    </row>
    <row r="40" spans="1:3" x14ac:dyDescent="0.25">
      <c r="A40" s="86" t="s">
        <v>40</v>
      </c>
      <c r="B40" s="86"/>
      <c r="C40" s="86"/>
    </row>
    <row r="41" spans="1:3" x14ac:dyDescent="0.25">
      <c r="A41" s="17" t="s">
        <v>41</v>
      </c>
      <c r="B41" s="18"/>
      <c r="C41" s="15"/>
    </row>
    <row r="42" spans="1:3" x14ac:dyDescent="0.25">
      <c r="A42" s="68" t="s">
        <v>42</v>
      </c>
      <c r="B42" s="69"/>
      <c r="C42" s="15"/>
    </row>
    <row r="43" spans="1:3" x14ac:dyDescent="0.25">
      <c r="A43" s="68" t="s">
        <v>43</v>
      </c>
      <c r="B43" s="69"/>
      <c r="C43" s="15"/>
    </row>
    <row r="44" spans="1:3" x14ac:dyDescent="0.25">
      <c r="A44" s="17" t="s">
        <v>44</v>
      </c>
      <c r="B44" s="18"/>
      <c r="C44" s="15"/>
    </row>
    <row r="45" spans="1:3" x14ac:dyDescent="0.25">
      <c r="A45" s="17" t="s">
        <v>45</v>
      </c>
      <c r="B45" s="18"/>
      <c r="C45" s="15"/>
    </row>
    <row r="46" spans="1:3" x14ac:dyDescent="0.25">
      <c r="A46" s="68" t="s">
        <v>46</v>
      </c>
      <c r="B46" s="69"/>
      <c r="C46" s="15"/>
    </row>
    <row r="47" spans="1:3" x14ac:dyDescent="0.25">
      <c r="A47" s="17" t="s">
        <v>47</v>
      </c>
      <c r="B47" s="16"/>
      <c r="C47" s="15"/>
    </row>
    <row r="48" spans="1:3" x14ac:dyDescent="0.25">
      <c r="A48" s="68" t="s">
        <v>48</v>
      </c>
      <c r="B48" s="69"/>
      <c r="C48" s="15"/>
    </row>
    <row r="49" spans="1:3" x14ac:dyDescent="0.25">
      <c r="A49" s="68" t="s">
        <v>49</v>
      </c>
      <c r="B49" s="69"/>
      <c r="C49" s="15"/>
    </row>
    <row r="50" spans="1:3" x14ac:dyDescent="0.25">
      <c r="A50" s="68" t="s">
        <v>39</v>
      </c>
      <c r="B50" s="6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C5DD991-758D-4677-A068-EFC8E3E2210C}">
          <x14:formula1>
            <xm:f>Hoja2!$C$2:$C$4</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zoomScale="85" zoomScaleNormal="85" workbookViewId="0">
      <selection activeCell="A42" sqref="A42"/>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07" t="s">
        <v>50</v>
      </c>
      <c r="B1" s="107"/>
      <c r="C1" s="107"/>
    </row>
    <row r="2" spans="1:9" ht="15" customHeight="1" x14ac:dyDescent="0.25">
      <c r="A2" s="33" t="s">
        <v>11</v>
      </c>
      <c r="B2" s="92" t="str">
        <f>'AUTOS NOTA 321'!B2:C2</f>
        <v>S-111707370 APL 214561</v>
      </c>
      <c r="C2" s="93"/>
    </row>
    <row r="3" spans="1:9" x14ac:dyDescent="0.25">
      <c r="A3" s="34" t="s">
        <v>1</v>
      </c>
      <c r="B3" s="108" t="str">
        <f>'AUTOS  NOTA 322'!B2:C2</f>
        <v>11001310300520240054700</v>
      </c>
      <c r="C3" s="108"/>
    </row>
    <row r="4" spans="1:9" x14ac:dyDescent="0.25">
      <c r="A4" s="34" t="s">
        <v>2</v>
      </c>
      <c r="B4" s="108" t="str">
        <f>'AUTOS  NOTA 322'!B3:C3</f>
        <v>Juzgado Quinto (5°) Civil del Circuito de Bogotá D.C.</v>
      </c>
      <c r="C4" s="108"/>
    </row>
    <row r="5" spans="1:9" x14ac:dyDescent="0.25">
      <c r="A5" s="34" t="s">
        <v>3</v>
      </c>
      <c r="B5" s="108" t="str">
        <f>'AUTOS  NOTA 322'!B4:C4</f>
        <v>Allianz Seguros S.A.
Julian Vasquez Gómez (Propietario)</v>
      </c>
      <c r="C5" s="108"/>
    </row>
    <row r="6" spans="1:9" ht="15" customHeight="1" x14ac:dyDescent="0.25">
      <c r="A6" s="34" t="s">
        <v>4</v>
      </c>
      <c r="B6" s="108" t="str">
        <f>'AUTOS  NOTA 322'!B5:C5</f>
        <v>Jaiber De Jesus Ospina Bedoya (Victima Directa)
Maria Eugenia Caro Salas (Compañera Permanente) 15-12-1981
Rigoberto Ospina Velasquez (Padre)
Maria Bertina Bedoya Monsalve (Madre)
Alirio De Jesus Ospina Bedoya (Hermano)
Argemiro Ospina Monsalve (Hermano)
Gredys Milena Ospina Bedoya (Hermana)
Manuel Felipe Ospina Bedoya (Hernano)
Andres Esteban Ospina Bedoya (Hermano)</v>
      </c>
      <c r="C6" s="108"/>
    </row>
    <row r="7" spans="1:9" x14ac:dyDescent="0.25">
      <c r="A7" s="34" t="s">
        <v>5</v>
      </c>
      <c r="B7" s="108" t="str">
        <f>'AUTOS  NOTA 322'!B6:C6</f>
        <v>DEMANDA DIRECTA</v>
      </c>
      <c r="C7" s="108"/>
    </row>
    <row r="8" spans="1:9" x14ac:dyDescent="0.25">
      <c r="A8" s="36" t="s">
        <v>101</v>
      </c>
      <c r="B8" s="108" t="str">
        <f>'AUTOS  NOTA 322'!B7:C8</f>
        <v xml:space="preserve">Jaiber De Jesus Ospina Bedoya (Lesionado)
</v>
      </c>
      <c r="C8" s="108"/>
    </row>
    <row r="9" spans="1:9" x14ac:dyDescent="0.25">
      <c r="A9" s="34" t="s">
        <v>51</v>
      </c>
      <c r="B9" s="105">
        <f>SUM(C11,C12,C14,C15,C17)</f>
        <v>0</v>
      </c>
      <c r="C9" s="106"/>
    </row>
    <row r="10" spans="1:9" x14ac:dyDescent="0.25">
      <c r="A10" s="109" t="s">
        <v>52</v>
      </c>
      <c r="B10" s="97" t="s">
        <v>53</v>
      </c>
      <c r="C10" s="98"/>
    </row>
    <row r="11" spans="1:9" x14ac:dyDescent="0.25">
      <c r="A11" s="109"/>
      <c r="B11" s="35" t="s">
        <v>54</v>
      </c>
      <c r="C11" s="30"/>
    </row>
    <row r="12" spans="1:9" x14ac:dyDescent="0.25">
      <c r="A12" s="109"/>
      <c r="B12" s="35" t="s">
        <v>55</v>
      </c>
      <c r="C12" s="30"/>
    </row>
    <row r="13" spans="1:9" x14ac:dyDescent="0.25">
      <c r="A13" s="109"/>
      <c r="B13" s="97"/>
      <c r="C13" s="98"/>
    </row>
    <row r="14" spans="1:9" x14ac:dyDescent="0.25">
      <c r="A14" s="109"/>
      <c r="B14" s="35" t="s">
        <v>98</v>
      </c>
      <c r="C14" s="38"/>
    </row>
    <row r="15" spans="1:9" x14ac:dyDescent="0.25">
      <c r="A15" s="109"/>
      <c r="B15" s="35" t="s">
        <v>99</v>
      </c>
      <c r="C15" s="38"/>
      <c r="E15" s="41" t="s">
        <v>57</v>
      </c>
      <c r="F15" s="42">
        <v>0.7</v>
      </c>
    </row>
    <row r="16" spans="1:9" x14ac:dyDescent="0.25">
      <c r="A16" s="109"/>
      <c r="B16" s="97" t="s">
        <v>58</v>
      </c>
      <c r="C16" s="98"/>
      <c r="E16" s="41" t="s">
        <v>59</v>
      </c>
      <c r="F16" s="43">
        <v>0.3</v>
      </c>
      <c r="I16" s="44"/>
    </row>
    <row r="17" spans="1:9" x14ac:dyDescent="0.25">
      <c r="A17" s="109"/>
      <c r="B17" s="35"/>
      <c r="C17" s="39"/>
      <c r="F17" s="45"/>
      <c r="I17" s="44"/>
    </row>
    <row r="18" spans="1:9" ht="23.25" customHeight="1" x14ac:dyDescent="0.25">
      <c r="A18" s="37" t="s">
        <v>60</v>
      </c>
      <c r="B18" s="92" t="s">
        <v>57</v>
      </c>
      <c r="C18" s="93"/>
    </row>
    <row r="19" spans="1:9" ht="30" x14ac:dyDescent="0.25">
      <c r="A19" s="34" t="s">
        <v>62</v>
      </c>
      <c r="B19" s="99" t="s">
        <v>196</v>
      </c>
      <c r="C19" s="100"/>
    </row>
    <row r="20" spans="1:9" ht="15" customHeight="1" x14ac:dyDescent="0.25">
      <c r="A20" s="46" t="s">
        <v>63</v>
      </c>
      <c r="B20" s="94">
        <f>((C22+C23+C25+C26+C30+C28+C32+C34+C29+C33)-C37-C38)*C36*C39</f>
        <v>348063169</v>
      </c>
      <c r="C20" s="94"/>
    </row>
    <row r="21" spans="1:9" x14ac:dyDescent="0.25">
      <c r="A21" s="37" t="s">
        <v>64</v>
      </c>
      <c r="B21" s="101" t="s">
        <v>53</v>
      </c>
      <c r="C21" s="102"/>
    </row>
    <row r="22" spans="1:9" x14ac:dyDescent="0.25">
      <c r="A22" s="90"/>
      <c r="B22" s="35" t="s">
        <v>54</v>
      </c>
      <c r="C22" s="30">
        <v>104203169</v>
      </c>
    </row>
    <row r="23" spans="1:9" x14ac:dyDescent="0.25">
      <c r="A23" s="91"/>
      <c r="B23" s="35" t="s">
        <v>55</v>
      </c>
      <c r="C23" s="30">
        <v>3860000</v>
      </c>
    </row>
    <row r="24" spans="1:9" x14ac:dyDescent="0.25">
      <c r="A24" s="91"/>
      <c r="B24" s="97" t="s">
        <v>56</v>
      </c>
      <c r="C24" s="98"/>
    </row>
    <row r="25" spans="1:9" x14ac:dyDescent="0.25">
      <c r="A25" s="91"/>
      <c r="B25" s="35" t="s">
        <v>98</v>
      </c>
      <c r="C25" s="30">
        <v>220000000</v>
      </c>
    </row>
    <row r="26" spans="1:9" ht="29.1" customHeight="1" x14ac:dyDescent="0.25">
      <c r="A26" s="91"/>
      <c r="B26" s="35" t="s">
        <v>195</v>
      </c>
      <c r="C26" s="30">
        <v>20000000</v>
      </c>
    </row>
    <row r="27" spans="1:9" x14ac:dyDescent="0.25">
      <c r="A27" s="91"/>
      <c r="B27" s="97" t="s">
        <v>120</v>
      </c>
      <c r="C27" s="98"/>
    </row>
    <row r="28" spans="1:9" x14ac:dyDescent="0.25">
      <c r="A28" s="91"/>
      <c r="B28" s="35" t="s">
        <v>129</v>
      </c>
      <c r="C28" s="30">
        <v>0</v>
      </c>
    </row>
    <row r="29" spans="1:9" x14ac:dyDescent="0.25">
      <c r="A29" s="91"/>
      <c r="B29" s="35" t="s">
        <v>54</v>
      </c>
      <c r="C29" s="30"/>
    </row>
    <row r="30" spans="1:9" x14ac:dyDescent="0.25">
      <c r="A30" s="91"/>
      <c r="B30" s="35" t="s">
        <v>55</v>
      </c>
      <c r="C30" s="30">
        <v>0</v>
      </c>
    </row>
    <row r="31" spans="1:9" x14ac:dyDescent="0.25">
      <c r="A31" s="91"/>
      <c r="B31" s="97" t="s">
        <v>121</v>
      </c>
      <c r="C31" s="98"/>
    </row>
    <row r="32" spans="1:9" x14ac:dyDescent="0.25">
      <c r="A32" s="91"/>
      <c r="B32" s="35"/>
      <c r="C32" s="30"/>
    </row>
    <row r="33" spans="1:3" x14ac:dyDescent="0.25">
      <c r="A33" s="91"/>
      <c r="B33" s="35" t="s">
        <v>54</v>
      </c>
      <c r="C33" s="30">
        <v>0</v>
      </c>
    </row>
    <row r="34" spans="1:3" x14ac:dyDescent="0.25">
      <c r="A34" s="91"/>
      <c r="B34" s="35" t="s">
        <v>55</v>
      </c>
      <c r="C34" s="30">
        <v>0</v>
      </c>
    </row>
    <row r="35" spans="1:3" x14ac:dyDescent="0.25">
      <c r="A35" s="91"/>
      <c r="B35" s="97" t="s">
        <v>114</v>
      </c>
      <c r="C35" s="98"/>
    </row>
    <row r="36" spans="1:3" x14ac:dyDescent="0.25">
      <c r="A36" s="91"/>
      <c r="B36" s="35" t="s">
        <v>124</v>
      </c>
      <c r="C36" s="31">
        <v>1</v>
      </c>
    </row>
    <row r="37" spans="1:3" x14ac:dyDescent="0.25">
      <c r="A37" s="91"/>
      <c r="B37" s="35" t="s">
        <v>115</v>
      </c>
      <c r="C37" s="32">
        <v>0</v>
      </c>
    </row>
    <row r="38" spans="1:3" x14ac:dyDescent="0.25">
      <c r="A38" s="91"/>
      <c r="B38" s="35" t="s">
        <v>170</v>
      </c>
      <c r="C38" s="32"/>
    </row>
    <row r="39" spans="1:3" x14ac:dyDescent="0.25">
      <c r="A39" s="91"/>
      <c r="B39" s="35" t="s">
        <v>128</v>
      </c>
      <c r="C39" s="31">
        <v>1</v>
      </c>
    </row>
    <row r="40" spans="1:3" x14ac:dyDescent="0.25">
      <c r="A40" s="47" t="s">
        <v>65</v>
      </c>
      <c r="B40" s="94">
        <f>IFERROR(B20*(VLOOKUP(B18,E15:F17,2,0)),16666)</f>
        <v>243644218.29999998</v>
      </c>
      <c r="C40" s="94"/>
    </row>
    <row r="41" spans="1:3" ht="93" customHeight="1" x14ac:dyDescent="0.25">
      <c r="A41" s="34" t="s">
        <v>122</v>
      </c>
      <c r="B41" s="95" t="s">
        <v>197</v>
      </c>
      <c r="C41" s="96"/>
    </row>
    <row r="42" spans="1:3" ht="211.5" customHeight="1" x14ac:dyDescent="0.25">
      <c r="A42" s="34" t="s">
        <v>66</v>
      </c>
      <c r="B42" s="110" t="s">
        <v>198</v>
      </c>
      <c r="C42" s="111"/>
    </row>
    <row r="45" spans="1:3" ht="26.25" x14ac:dyDescent="0.25">
      <c r="A45" s="103" t="s">
        <v>171</v>
      </c>
      <c r="B45" s="103"/>
      <c r="C45" s="103"/>
    </row>
    <row r="46" spans="1:3" x14ac:dyDescent="0.25">
      <c r="A46" s="104" t="s">
        <v>172</v>
      </c>
      <c r="B46" s="104"/>
      <c r="C46" s="104"/>
    </row>
    <row r="47" spans="1:3" x14ac:dyDescent="0.25">
      <c r="A47" s="48" t="s">
        <v>173</v>
      </c>
      <c r="B47" s="48" t="s">
        <v>174</v>
      </c>
      <c r="C47" s="49" t="s">
        <v>175</v>
      </c>
    </row>
    <row r="48" spans="1:3" ht="27" x14ac:dyDescent="0.25">
      <c r="A48" s="50" t="s">
        <v>176</v>
      </c>
      <c r="B48" s="51" t="s">
        <v>27</v>
      </c>
      <c r="C48" s="50" t="s">
        <v>177</v>
      </c>
    </row>
    <row r="49" spans="1:3" ht="40.5" x14ac:dyDescent="0.25">
      <c r="A49" s="50" t="s">
        <v>178</v>
      </c>
      <c r="B49" s="51" t="s">
        <v>27</v>
      </c>
      <c r="C49" s="50" t="s">
        <v>179</v>
      </c>
    </row>
    <row r="50" spans="1:3" ht="27" x14ac:dyDescent="0.25">
      <c r="A50" s="50" t="s">
        <v>180</v>
      </c>
      <c r="B50" s="51" t="s">
        <v>27</v>
      </c>
      <c r="C50" s="50" t="s">
        <v>181</v>
      </c>
    </row>
    <row r="51" spans="1:3" x14ac:dyDescent="0.25">
      <c r="A51" s="50" t="s">
        <v>182</v>
      </c>
      <c r="B51" s="51" t="s">
        <v>27</v>
      </c>
      <c r="C51" s="50" t="s">
        <v>183</v>
      </c>
    </row>
    <row r="52" spans="1:3" x14ac:dyDescent="0.25">
      <c r="A52" s="50" t="s">
        <v>184</v>
      </c>
      <c r="B52" s="51" t="s">
        <v>27</v>
      </c>
      <c r="C52" s="52"/>
    </row>
    <row r="53" spans="1:3" x14ac:dyDescent="0.25">
      <c r="A53" s="50" t="s">
        <v>185</v>
      </c>
      <c r="B53" s="51"/>
      <c r="C53" s="50" t="s">
        <v>186</v>
      </c>
    </row>
    <row r="54" spans="1:3" ht="27" x14ac:dyDescent="0.25">
      <c r="A54" s="50" t="s">
        <v>187</v>
      </c>
      <c r="B54" s="51" t="s">
        <v>27</v>
      </c>
      <c r="C54" s="50" t="s">
        <v>188</v>
      </c>
    </row>
    <row r="55" spans="1:3" x14ac:dyDescent="0.25">
      <c r="A55" s="50" t="s">
        <v>189</v>
      </c>
      <c r="B55" s="51" t="s">
        <v>27</v>
      </c>
      <c r="C55" s="52" t="s">
        <v>190</v>
      </c>
    </row>
    <row r="56" spans="1:3" ht="27" x14ac:dyDescent="0.25">
      <c r="A56" s="50" t="s">
        <v>191</v>
      </c>
      <c r="B56" s="51" t="s">
        <v>27</v>
      </c>
      <c r="C56" s="52" t="s">
        <v>192</v>
      </c>
    </row>
    <row r="57" spans="1:3" ht="27" x14ac:dyDescent="0.25">
      <c r="A57" s="50" t="s">
        <v>193</v>
      </c>
      <c r="B57" s="51" t="s">
        <v>27</v>
      </c>
      <c r="C57" s="52" t="s">
        <v>194</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87" t="s">
        <v>67</v>
      </c>
      <c r="B1" s="87"/>
      <c r="C1" s="87"/>
    </row>
    <row r="2" spans="1:3" x14ac:dyDescent="0.25">
      <c r="A2" s="20" t="s">
        <v>11</v>
      </c>
      <c r="B2" s="77" t="str">
        <f>'AUTOS NOTA 324-478'!B2:C2</f>
        <v>S-111707370 APL 214561</v>
      </c>
      <c r="C2" s="78"/>
    </row>
    <row r="3" spans="1:3" x14ac:dyDescent="0.25">
      <c r="A3" s="5" t="s">
        <v>1</v>
      </c>
      <c r="B3" s="55" t="str">
        <f>'AUTOS  NOTA 322'!B2:C2</f>
        <v>11001310300520240054700</v>
      </c>
      <c r="C3" s="55"/>
    </row>
    <row r="4" spans="1:3" x14ac:dyDescent="0.25">
      <c r="A4" s="5" t="s">
        <v>2</v>
      </c>
      <c r="B4" s="55" t="str">
        <f>'AUTOS  NOTA 322'!B3:C3</f>
        <v>Juzgado Quinto (5°) Civil del Circuito de Bogotá D.C.</v>
      </c>
      <c r="C4" s="55"/>
    </row>
    <row r="5" spans="1:3" x14ac:dyDescent="0.25">
      <c r="A5" s="5" t="s">
        <v>3</v>
      </c>
      <c r="B5" s="55" t="str">
        <f>'AUTOS  NOTA 322'!B4:C4</f>
        <v>Allianz Seguros S.A.
Julian Vasquez Gómez (Propietario)</v>
      </c>
      <c r="C5" s="55"/>
    </row>
    <row r="6" spans="1:3" ht="15" customHeight="1" x14ac:dyDescent="0.25">
      <c r="A6" s="5" t="s">
        <v>4</v>
      </c>
      <c r="B6" s="55" t="str">
        <f>'AUTOS  NOTA 322'!B5:C5</f>
        <v>Jaiber De Jesus Ospina Bedoya (Victima Directa)
Maria Eugenia Caro Salas (Compañera Permanente) 15-12-1981
Rigoberto Ospina Velasquez (Padre)
Maria Bertina Bedoya Monsalve (Madre)
Alirio De Jesus Ospina Bedoya (Hermano)
Argemiro Ospina Monsalve (Hermano)
Gredys Milena Ospina Bedoya (Hermana)
Manuel Felipe Ospina Bedoya (Hernano)
Andres Esteban Ospina Bedoya (Hermano)</v>
      </c>
      <c r="C6" s="55"/>
    </row>
    <row r="7" spans="1:3" ht="15" customHeight="1" x14ac:dyDescent="0.25">
      <c r="A7" s="5" t="s">
        <v>5</v>
      </c>
      <c r="B7" s="55" t="str">
        <f>'AUTOS  NOTA 322'!B6:C6</f>
        <v>DEMANDA DIRECTA</v>
      </c>
      <c r="C7" s="55"/>
    </row>
    <row r="8" spans="1:3" ht="15" customHeight="1" x14ac:dyDescent="0.25">
      <c r="A8" s="29" t="s">
        <v>101</v>
      </c>
      <c r="B8" s="55" t="str">
        <f>'AUTOS  NOTA 322'!B7:C8</f>
        <v xml:space="preserve">Jaiber De Jesus Ospina Bedoya (Lesionado)
</v>
      </c>
      <c r="C8" s="55"/>
    </row>
    <row r="9" spans="1:3" ht="18.95" customHeight="1" x14ac:dyDescent="0.25">
      <c r="A9" s="5" t="s">
        <v>102</v>
      </c>
      <c r="B9" s="55"/>
      <c r="C9" s="55"/>
    </row>
    <row r="10" spans="1:3" x14ac:dyDescent="0.25">
      <c r="A10" s="7" t="s">
        <v>64</v>
      </c>
      <c r="B10" s="114">
        <f>'AUTOS NOTA 324-478'!B20:C20</f>
        <v>348063169</v>
      </c>
      <c r="C10" s="114"/>
    </row>
    <row r="11" spans="1:3" x14ac:dyDescent="0.25">
      <c r="A11" s="7" t="s">
        <v>116</v>
      </c>
      <c r="B11" s="115">
        <f>'AUTOS NOTA 324-478'!B40:C40</f>
        <v>243644218.29999998</v>
      </c>
      <c r="C11" s="55"/>
    </row>
    <row r="12" spans="1:3" ht="30" x14ac:dyDescent="0.25">
      <c r="A12" s="7" t="s">
        <v>68</v>
      </c>
      <c r="B12" s="112"/>
      <c r="C12" s="113"/>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13"/>
      <c r="C17" s="11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87" t="s">
        <v>130</v>
      </c>
      <c r="B1" s="87"/>
      <c r="C1" s="87"/>
    </row>
    <row r="2" spans="1:3" x14ac:dyDescent="0.25">
      <c r="A2" s="40" t="s">
        <v>11</v>
      </c>
      <c r="B2" s="77" t="str">
        <f>'[2]AUTOS NOTA 321'!B2:C2</f>
        <v xml:space="preserve">SINIESTRO   LEGIS </v>
      </c>
      <c r="C2" s="78"/>
    </row>
    <row r="3" spans="1:3" x14ac:dyDescent="0.25">
      <c r="A3" s="5" t="s">
        <v>1</v>
      </c>
      <c r="B3" s="55" t="str">
        <f>'[3]GENERALES NOTA 322'!B2:C2</f>
        <v xml:space="preserve">Radicado </v>
      </c>
      <c r="C3" s="55"/>
    </row>
    <row r="4" spans="1:3" x14ac:dyDescent="0.25">
      <c r="A4" s="5" t="s">
        <v>2</v>
      </c>
      <c r="B4" s="55" t="str">
        <f>'[3]GENERALES NOTA 322'!B3:C3</f>
        <v>JUZGADO</v>
      </c>
      <c r="C4" s="55"/>
    </row>
    <row r="5" spans="1:3" x14ac:dyDescent="0.25">
      <c r="A5" s="5" t="s">
        <v>3</v>
      </c>
      <c r="B5" s="55" t="str">
        <f>'[3]GENERALES NOTA 322'!B4:C4</f>
        <v xml:space="preserve">NOMBRE Y APELLIDOS DE  LOS DEMANDADOS </v>
      </c>
      <c r="C5" s="55"/>
    </row>
    <row r="6" spans="1:3" x14ac:dyDescent="0.25">
      <c r="A6" s="5" t="s">
        <v>4</v>
      </c>
      <c r="B6" s="55" t="str">
        <f>'[3]GENERALES NOTA 322'!B5:C5</f>
        <v>COLOCAR LOS NOMBRES Y APELLIDOS, SU CALIDAD (HERMANO, HIJO ETC)  PARA LOS CONYUGES E HIJOS COLOCAR LA FECHA DE NACIMIENTO.</v>
      </c>
      <c r="C6" s="55"/>
    </row>
    <row r="7" spans="1:3" x14ac:dyDescent="0.25">
      <c r="A7" s="5" t="s">
        <v>5</v>
      </c>
      <c r="B7" s="55" t="str">
        <f>'[3]GENERALES NOTA 322'!B6:C6</f>
        <v>LLAMADA EN GARANTIA</v>
      </c>
      <c r="C7" s="55"/>
    </row>
    <row r="8" spans="1:3" x14ac:dyDescent="0.25">
      <c r="A8" s="5" t="s">
        <v>102</v>
      </c>
      <c r="B8" s="55" t="str">
        <f>'[3]GENERALES NOTA 325'!B8:C8</f>
        <v>PROBABLE GENERALES</v>
      </c>
      <c r="C8" s="55"/>
    </row>
    <row r="9" spans="1:3" x14ac:dyDescent="0.25">
      <c r="A9" s="7" t="s">
        <v>64</v>
      </c>
      <c r="B9" s="114">
        <f>'[3]GENERALES  NOTA 324 -478'!B17:C17</f>
        <v>100000000</v>
      </c>
      <c r="C9" s="114"/>
    </row>
    <row r="10" spans="1:3" x14ac:dyDescent="0.25">
      <c r="A10" s="5" t="s">
        <v>131</v>
      </c>
      <c r="B10" s="117">
        <v>0</v>
      </c>
      <c r="C10" s="117"/>
    </row>
    <row r="11" spans="1:3" x14ac:dyDescent="0.25">
      <c r="A11" s="5" t="s">
        <v>132</v>
      </c>
      <c r="B11" s="55"/>
      <c r="C11" s="55"/>
    </row>
    <row r="12" spans="1:3" x14ac:dyDescent="0.25">
      <c r="A12" s="5" t="s">
        <v>133</v>
      </c>
      <c r="B12" s="55"/>
      <c r="C12" s="55"/>
    </row>
    <row r="13" spans="1:3" x14ac:dyDescent="0.25">
      <c r="A13" s="5" t="s">
        <v>134</v>
      </c>
      <c r="B13" s="116"/>
      <c r="C13" s="116"/>
    </row>
    <row r="14" spans="1:3" x14ac:dyDescent="0.25">
      <c r="A14" s="5" t="s">
        <v>135</v>
      </c>
      <c r="B14" s="55"/>
      <c r="C14" s="55"/>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87" t="s">
        <v>136</v>
      </c>
      <c r="B1" s="87"/>
      <c r="C1" s="87"/>
    </row>
    <row r="2" spans="1:6" x14ac:dyDescent="0.25">
      <c r="A2" s="20" t="s">
        <v>11</v>
      </c>
      <c r="B2" s="77" t="str">
        <f>'[2]AUTOS NOTA 321'!B2:C2</f>
        <v xml:space="preserve">SINIESTRO   LEGIS </v>
      </c>
      <c r="C2" s="78"/>
    </row>
    <row r="3" spans="1:6" x14ac:dyDescent="0.25">
      <c r="A3" s="5" t="s">
        <v>1</v>
      </c>
      <c r="B3" s="55" t="str">
        <f>'[3]GENERALES NOTA 322'!B2:C2</f>
        <v xml:space="preserve">Radicado </v>
      </c>
      <c r="C3" s="55"/>
    </row>
    <row r="4" spans="1:6" x14ac:dyDescent="0.25">
      <c r="A4" s="5" t="s">
        <v>2</v>
      </c>
      <c r="B4" s="55" t="str">
        <f>'[3]GENERALES NOTA 322'!B3:C3</f>
        <v>JUZGADO</v>
      </c>
      <c r="C4" s="55"/>
    </row>
    <row r="5" spans="1:6" x14ac:dyDescent="0.25">
      <c r="A5" s="5" t="s">
        <v>3</v>
      </c>
      <c r="B5" s="55" t="str">
        <f>'[3]GENERALES NOTA 322'!B4:C4</f>
        <v xml:space="preserve">NOMBRE Y APELLIDOS DE  LOS DEMANDADOS </v>
      </c>
      <c r="C5" s="55"/>
    </row>
    <row r="6" spans="1:6" x14ac:dyDescent="0.25">
      <c r="A6" s="5" t="s">
        <v>4</v>
      </c>
      <c r="B6" s="55" t="str">
        <f>'[3]GENERALES NOTA 322'!B5:C5</f>
        <v>COLOCAR LOS NOMBRES Y APELLIDOS, SU CALIDAD (HERMANO, HIJO ETC)  PARA LOS CONYUGES E HIJOS COLOCAR LA FECHA DE NACIMIENTO.</v>
      </c>
      <c r="C6" s="55"/>
    </row>
    <row r="7" spans="1:6" x14ac:dyDescent="0.25">
      <c r="A7" s="5" t="s">
        <v>5</v>
      </c>
      <c r="B7" s="55" t="str">
        <f>'[3]GENERALES NOTA 322'!B6:C6</f>
        <v>LLAMADA EN GARANTIA</v>
      </c>
      <c r="C7" s="55"/>
    </row>
    <row r="8" spans="1:6" x14ac:dyDescent="0.25">
      <c r="A8" s="5" t="s">
        <v>137</v>
      </c>
      <c r="B8" s="55" t="str">
        <f>'[3]GENERALES NOTA 325'!B8:C8</f>
        <v>PROBABLE GENERALES</v>
      </c>
      <c r="C8" s="55"/>
    </row>
    <row r="9" spans="1:6" x14ac:dyDescent="0.25">
      <c r="A9" s="5" t="s">
        <v>138</v>
      </c>
      <c r="B9" s="55"/>
      <c r="C9" s="55"/>
    </row>
    <row r="10" spans="1:6" ht="111" customHeight="1" x14ac:dyDescent="0.25">
      <c r="A10" s="5" t="s">
        <v>139</v>
      </c>
      <c r="B10" s="55"/>
      <c r="C10" s="55"/>
    </row>
    <row r="11" spans="1:6" ht="21" customHeight="1" x14ac:dyDescent="0.25">
      <c r="A11" s="118"/>
      <c r="B11" s="118"/>
      <c r="C11" s="118"/>
      <c r="E11" t="s">
        <v>57</v>
      </c>
      <c r="F11" s="22">
        <v>0.7</v>
      </c>
    </row>
    <row r="12" spans="1:6" hidden="1" x14ac:dyDescent="0.25">
      <c r="A12" s="119"/>
      <c r="B12" s="119"/>
      <c r="C12" s="119"/>
      <c r="E12" t="s">
        <v>59</v>
      </c>
      <c r="F12" s="23">
        <v>0.3</v>
      </c>
    </row>
    <row r="13" spans="1:6" ht="18.75" x14ac:dyDescent="0.25">
      <c r="A13" s="120" t="s">
        <v>140</v>
      </c>
      <c r="B13" s="120"/>
      <c r="C13" s="120"/>
    </row>
    <row r="14" spans="1:6" x14ac:dyDescent="0.25">
      <c r="A14" s="37" t="s">
        <v>60</v>
      </c>
      <c r="B14" s="92" t="s">
        <v>61</v>
      </c>
      <c r="C14" s="93"/>
    </row>
    <row r="15" spans="1:6" ht="45" x14ac:dyDescent="0.25">
      <c r="A15" s="21" t="s">
        <v>63</v>
      </c>
      <c r="B15" s="121">
        <f>((C17+C18+C20+C21+C25+C23+C27+C29+C24+C28)-C32)*C31*C33</f>
        <v>1000000000</v>
      </c>
      <c r="C15" s="121"/>
    </row>
    <row r="16" spans="1:6" x14ac:dyDescent="0.25">
      <c r="A16" s="7" t="s">
        <v>64</v>
      </c>
      <c r="B16" s="122" t="s">
        <v>53</v>
      </c>
      <c r="C16" s="123"/>
    </row>
    <row r="17" spans="1:3" x14ac:dyDescent="0.25">
      <c r="A17" s="90"/>
      <c r="B17" s="35" t="s">
        <v>54</v>
      </c>
      <c r="C17" s="30">
        <v>1000000000</v>
      </c>
    </row>
    <row r="18" spans="1:3" x14ac:dyDescent="0.25">
      <c r="A18" s="91"/>
      <c r="B18" s="35" t="s">
        <v>55</v>
      </c>
      <c r="C18" s="30">
        <v>0</v>
      </c>
    </row>
    <row r="19" spans="1:3" x14ac:dyDescent="0.25">
      <c r="A19" s="91"/>
      <c r="B19" s="97" t="s">
        <v>56</v>
      </c>
      <c r="C19" s="98"/>
    </row>
    <row r="20" spans="1:3" x14ac:dyDescent="0.25">
      <c r="A20" s="91"/>
      <c r="B20" s="35" t="s">
        <v>98</v>
      </c>
      <c r="C20" s="30">
        <v>0</v>
      </c>
    </row>
    <row r="21" spans="1:3" ht="30" x14ac:dyDescent="0.25">
      <c r="A21" s="91"/>
      <c r="B21" s="35" t="s">
        <v>100</v>
      </c>
      <c r="C21" s="30">
        <v>0</v>
      </c>
    </row>
    <row r="22" spans="1:3" x14ac:dyDescent="0.25">
      <c r="A22" s="91"/>
      <c r="B22" s="97" t="s">
        <v>120</v>
      </c>
      <c r="C22" s="98"/>
    </row>
    <row r="23" spans="1:3" x14ac:dyDescent="0.25">
      <c r="A23" s="91"/>
      <c r="B23" s="35" t="s">
        <v>129</v>
      </c>
      <c r="C23" s="30">
        <v>0</v>
      </c>
    </row>
    <row r="24" spans="1:3" x14ac:dyDescent="0.25">
      <c r="A24" s="91"/>
      <c r="B24" s="35" t="s">
        <v>54</v>
      </c>
      <c r="C24" s="30">
        <v>0</v>
      </c>
    </row>
    <row r="25" spans="1:3" x14ac:dyDescent="0.25">
      <c r="A25" s="91"/>
      <c r="B25" s="35" t="s">
        <v>55</v>
      </c>
      <c r="C25" s="30">
        <v>0</v>
      </c>
    </row>
    <row r="26" spans="1:3" x14ac:dyDescent="0.25">
      <c r="A26" s="91"/>
      <c r="B26" s="97" t="s">
        <v>121</v>
      </c>
      <c r="C26" s="98"/>
    </row>
    <row r="27" spans="1:3" x14ac:dyDescent="0.25">
      <c r="A27" s="91"/>
      <c r="B27" s="35"/>
      <c r="C27" s="30"/>
    </row>
    <row r="28" spans="1:3" x14ac:dyDescent="0.25">
      <c r="A28" s="91"/>
      <c r="B28" s="35" t="s">
        <v>54</v>
      </c>
      <c r="C28" s="30">
        <v>0</v>
      </c>
    </row>
    <row r="29" spans="1:3" x14ac:dyDescent="0.25">
      <c r="A29" s="91"/>
      <c r="B29" s="35" t="s">
        <v>55</v>
      </c>
      <c r="C29" s="30">
        <v>0</v>
      </c>
    </row>
    <row r="30" spans="1:3" x14ac:dyDescent="0.25">
      <c r="A30" s="91"/>
      <c r="B30" s="97" t="s">
        <v>114</v>
      </c>
      <c r="C30" s="98"/>
    </row>
    <row r="31" spans="1:3" x14ac:dyDescent="0.25">
      <c r="A31" s="91"/>
      <c r="B31" s="35" t="s">
        <v>124</v>
      </c>
      <c r="C31" s="31">
        <v>1</v>
      </c>
    </row>
    <row r="32" spans="1:3" x14ac:dyDescent="0.25">
      <c r="A32" s="91"/>
      <c r="B32" s="35" t="s">
        <v>115</v>
      </c>
      <c r="C32" s="32">
        <v>0</v>
      </c>
    </row>
    <row r="33" spans="1:3" x14ac:dyDescent="0.25">
      <c r="A33" s="91"/>
      <c r="B33" s="35" t="s">
        <v>128</v>
      </c>
      <c r="C33" s="31">
        <v>1</v>
      </c>
    </row>
    <row r="34" spans="1:3" x14ac:dyDescent="0.25">
      <c r="A34" s="24" t="s">
        <v>65</v>
      </c>
      <c r="B34" s="94">
        <f>IFERROR(B15*(VLOOKUP(B14,E11:F13,2,0)),16666)</f>
        <v>16666</v>
      </c>
      <c r="C34" s="94"/>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127</v>
      </c>
    </row>
    <row r="7" spans="1:15" x14ac:dyDescent="0.25">
      <c r="E7" s="1" t="s">
        <v>96</v>
      </c>
      <c r="I7" t="s">
        <v>118</v>
      </c>
      <c r="L7" s="28" t="s">
        <v>109</v>
      </c>
    </row>
    <row r="8" spans="1:15" x14ac:dyDescent="0.25">
      <c r="E8" s="1" t="s">
        <v>97</v>
      </c>
      <c r="L8" s="28" t="s">
        <v>120</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2024-12-05T18:21:57Z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