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29020E87-EAF2-465B-8A02-C19C0912B1D8}"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3" i="8"/>
  <c r="B8" i="7"/>
  <c r="B2" i="8"/>
  <c r="B9" i="8"/>
  <c r="B20" i="8"/>
  <c r="B39" i="8" s="1"/>
  <c r="B10" i="9" l="1"/>
  <c r="B2" i="9" l="1"/>
  <c r="B8" i="9" l="1"/>
  <c r="B7" i="9"/>
  <c r="B6" i="9"/>
  <c r="B5" i="9"/>
  <c r="B4" i="9"/>
  <c r="B3" i="9"/>
  <c r="B8" i="8"/>
  <c r="B7" i="8"/>
  <c r="B6" i="8"/>
  <c r="B4" i="8"/>
  <c r="B4" i="7" l="1"/>
  <c r="B5" i="7"/>
  <c r="B6" i="7"/>
  <c r="B7" i="7"/>
  <c r="B3" i="7"/>
  <c r="B11" i="9" l="1"/>
</calcChain>
</file>

<file path=xl/sharedStrings.xml><?xml version="1.0" encoding="utf-8"?>
<sst xmlns="http://schemas.openxmlformats.org/spreadsheetml/2006/main" count="243" uniqueCount="181">
  <si>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</si>
  <si>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</si>
  <si>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</si>
  <si>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</si>
  <si>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</si>
  <si>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</si>
  <si>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</si>
  <si>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</si>
  <si>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</si>
  <si>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</si>
  <si>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</si>
  <si>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</si>
  <si>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</si>
  <si>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</si>
  <si>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</si>
  <si>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</si>
  <si>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</si>
  <si>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</si>
  <si>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</si>
  <si>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</si>
  <si>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</si>
  <si>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</si>
  <si>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</si>
  <si>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</si>
  <si>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</si>
  <si>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</si>
  <si>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</si>
  <si>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</si>
  <si>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</si>
  <si>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</si>
  <si>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</si>
  <si>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</si>
  <si>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</si>
  <si>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</si>
  <si>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</si>
  <si>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</si>
  <si>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</si>
  <si>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</si>
  <si>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</si>
  <si>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</si>
  <si>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</si>
  <si>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</si>
  <si>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</si>
  <si>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</si>
  <si>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</si>
  <si>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</si>
  <si>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</si>
  <si>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</si>
  <si>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</si>
  <si>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</si>
  <si>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</si>
  <si>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</si>
  <si>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</si>
  <si>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</si>
  <si>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</si>
  <si>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</si>
  <si>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</si>
  <si>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</si>
  <si>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</si>
  <si>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</si>
  <si>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</si>
  <si>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</si>
  <si>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</si>
  <si>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</si>
  <si>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</si>
  <si>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</si>
  <si>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</si>
  <si>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</si>
  <si>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</si>
  <si>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</si>
  <si>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</si>
  <si>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</si>
  <si>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</si>
  <si>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</si>
  <si>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</si>
  <si>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</si>
  <si>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</si>
  <si>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</si>
  <si>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</si>
  <si>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</si>
  <si>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</si>
  <si>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</si>
  <si>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</si>
  <si>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</si>
  <si>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</si>
  <si>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</si>
  <si>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</si>
  <si>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</si>
  <si>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</si>
  <si>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</si>
  <si>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</si>
  <si>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</si>
  <si>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</si>
  <si>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</si>
  <si>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</si>
  <si>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</si>
  <si>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</si>
  <si>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</si>
  <si>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</si>
  <si>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</si>
  <si>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</si>
  <si>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</si>
  <si>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</si>
  <si>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</si>
  <si>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</si>
  <si>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</si>
  <si>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</si>
  <si>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</si>
  <si>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</si>
  <si>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</si>
  <si>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</si>
  <si>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</si>
  <si>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</si>
  <si>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</si>
  <si>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</si>
  <si>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</si>
  <si>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</si>
  <si>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</si>
  <si>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</si>
  <si>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</si>
  <si>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</si>
  <si>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</si>
  <si>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</si>
  <si>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</si>
  <si>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</si>
  <si>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</si>
  <si>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</si>
  <si>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</si>
  <si>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</si>
  <si>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</si>
  <si>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</si>
  <si>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</si>
  <si>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</si>
  <si>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</si>
  <si>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</si>
  <si>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</si>
  <si>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</si>
  <si>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</si>
  <si>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</si>
  <si>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</si>
  <si>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</si>
  <si>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</si>
  <si>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</si>
  <si>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</si>
  <si>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</si>
  <si>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</si>
  <si>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</si>
  <si>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</si>
  <si>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</si>
  <si>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</si>
  <si>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</si>
  <si>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</si>
  <si>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</si>
  <si>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</si>
  <si>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</si>
  <si>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</si>
  <si>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Iris Mayorga Padilla</t>
  </si>
  <si>
    <t>N/A.</t>
  </si>
  <si>
    <t>Se solicitó medida cautelar</t>
  </si>
  <si>
    <t>Medida cautelar</t>
  </si>
  <si>
    <t>05 de agosto de 2023</t>
  </si>
  <si>
    <t>1.	El 05 de agosto de 2023 el señor Jorge Alejandro Maldonado quien conducía el vehículo marca Hyundai de placas KWT013, choca por la parte trasera el vehículo de placas CXR105, marca Mercedes Benz propiedad de la señora Iris Mayorga Padilla.
2.	El señor Maldonado quien cuenta con seguro de la compañía ALLIANZ SEGUROS S.A realiza llamada y al hacerse presente funcionario de la aseguradora se levanta acta donde el asegurado Alejandro Maldonado acepta su responsabilidad
3.	La señora Iris Mayorga lleva su vehículo a un taller en el que se le realiza valoración de los daños sufridos por este, ascendiendo la suma a $14.886.305.
4.	Una vez presentada reclamación ante ALLIANZ SEGUROS S.A, la compañía mencionada realiza ofrecimiento por $1.500.000.
5.	Ante tal ofrecimiento la señora Iris Mayorga radica escrito de reconsideración, el cual es contestado por la compañía de seguros realizando ofrecimiento por valor de $2.500.000.
6.	Dado que los ofrecimientos realizados por ALLIANZ SEGUROS S.A no llenan las expectativas de la señora Iris Mayorga, se inicia demanda declarativa de responsabilidad civil de mínima cuantía.</t>
  </si>
  <si>
    <t xml:space="preserve">Jorge Alejandro Maldonado Vélez </t>
  </si>
  <si>
    <t>KWT013</t>
  </si>
  <si>
    <t>09 de octubre de 2024</t>
  </si>
  <si>
    <t>04 de octubre de 2024</t>
  </si>
  <si>
    <t>23 de octubre de 2024</t>
  </si>
  <si>
    <t>Bogotá</t>
  </si>
  <si>
    <t>Desconocido</t>
  </si>
  <si>
    <t>Irismayorga17@gmail.com</t>
  </si>
  <si>
    <t>Daños N/A.</t>
  </si>
  <si>
    <t>No se identifica en la demanda</t>
  </si>
  <si>
    <t>Desde las 00:00 horas del 29/06/2023 hasta las 24:00 horas del 28/06/2024</t>
  </si>
  <si>
    <t>SINIESTRO 129840291   LEGIS  APJ32667</t>
  </si>
  <si>
    <r>
      <t xml:space="preserve">INDIQUE LA PLACA- </t>
    </r>
    <r>
      <rPr>
        <sz val="11"/>
        <color rgb="FFFF0000"/>
        <rFont val="Calibri"/>
        <family val="2"/>
        <scheme val="minor"/>
      </rPr>
      <t>CXR105</t>
    </r>
  </si>
  <si>
    <t>EXCEPCIONES DE FONDO FRENTE A LA DEMANDA 
1.	INEXISTENCIA DE RESPONSABILIDAD A CARGO DEL DEMANDADO POR LA AUSENCIA DE PRUEBA DEL NEXO CAUSAL.
2.	EXCLUSIÓN DE LA RESPONSABILIDAD DE LOS DEMANDADOS POR CONFIGURARSE LA CAUSAL “HECHO EXCLUSIVO DE UN TERCERO”.
3.	ANULACIÓN DE LA PRESUNCIÓN DE CULPA COMO CONSECUENCIA DE LA CONCURRENCIA DE ACTIVIDADES PELIGROSAS.
4.	REDUCCIÓN DE LA INDEMNIZACIÓN COMO CONSECUENCIA DE LA INCIDENCIA Del CONDUCTOR DEL VEHÍCULO DE PLACAS CXR-105 EN LA PRODUCCIÓN DEL DAÑO.
5.	INEXISTENCIA DE PRUEBA DEL DAÑO EMERGENTE.
EXCEPCIONES DE FONDO DE CARA AL CONTRATO DE SEGURO 
1.	INEXISTENCIA DE RESPONSABILIDAD U OBLIGACIÓN INDEMNIZATORIA A CARGO DE ALLIANZ SEGUROS S.A., DADO EL INCUMPLIMIENTO DE LAS CARGAS CONSIGNADAS EN EL ARTÍCULO 1077 DEL C.CO.
2.	RIESGOS EXPRESAMENTE EXCLUIDOS EN LA PÓLIZA DE SEGURO AUTOMOVILES INDIVIDUAL LIVIANOS PARTICULARES No. 023289067 / 0.
3.	CARÁCTER MERAMENTE INDEMNIZATORIO QUE REVISTEN LOS CONTRATOS DE SEGUROS.
4.	EN CUALQUIER CASO, DE NINGUNA FORMA SE PODRÁ EXCEDER EL LÍMITE DEL VALOR ASEGURADO.
5.	GENÉRICA O INNOMINADA.</t>
  </si>
  <si>
    <t>11001400307620230204700</t>
  </si>
  <si>
    <t>Juzgado 58 de Pequeñas Causas y Competencias Multiples de Bogotá (Transitoriamente)(Antes Juzgado 76 Civil Municipal de Bogotá)</t>
  </si>
  <si>
    <t>Jorge Alejandro Maldonado Vélez y Allianz Seguros S.A</t>
  </si>
  <si>
    <t>La contingencia se califica como PROBABLE, teniendo en cuenta que la Póliza Automoviles Individual Livianos Particulares No. 023289067/0 presta cobertura material y termporal. Además, está probada la responsabilidad del asegurado en la ocurrencia del accidente de tránsito.
Lo primero que debe tomarse en consideración, es que la Póliza Automóviles Individual Livianos Particulares No. 023289067/0, cuyo asegurado es el señor Jorge Alejandro Maldonado Vélez, presta cobertura temporal y material, de conformidad con los hechos y pretensiones expuestos en el líbelo de la demanda. Frente a la cobertura temporal, debe señalarse que el hecho, esto es, el accidente de tránsito en el que se produjeron daños al automotor propiedad de la señora Iris Mayorga Padilla ocurrió el 05 de agosto de 2023. Es decir, dentro de la vigencia de la póliza, comprendida entre el 29 de junio de 2023 y el 28 de junio de 2024. Aunado a ello, presta cobertura material, en tanto ampara la responsabilidad civil extracontractual en que incurra el asegurado.
Por otro lado, frente a la responsabilidad del asegurado, debe decirse que existen elementos de prueba que acreditan la responsabilidad del señor Alejandro Maldonado Vélez (asegurado) en los hechos ocurridos el 5 de agosto de 2023. Lo anterior, con base en las fotografías del accidente y la narración del asegurado, con las que fue posible establecer que la colisión se produjo cuando el vehículo asegurado golpeó la parte trasera del vehículo de placas CXR105, sin que dicha conducta pueda ser atribuible a la victima o a un tercero. En la narración del asegurado, que fue tomada por la compañía aseguradora, a través del "Formato de Sitio",  se indicó "choqué al vehículo de adelante por detrás y posteriormente el vehículo de atrás impactó contra mi carro, acepto la responsabilidad del vehículo de adelante respondiendo por los daños que le ocasioné". En ese sentido, resulta claro que el conductor del vehículo asegurado incurrió en una conducta que incidió en la ocurrencia del accidente de tránsito. Razón por la cual, la contingencia se califica como probable.
Todo lo anterior sin perjuicio del carácter contingente del proceso.</t>
  </si>
  <si>
    <t xml:space="preserve">Como liquidación objetiva de las pretensiones se llegó a la suma de $14.886.305. Lo anterior, con base en los siguientes fundamentos jurídicos:
1. Daño Emergente: Se tendrá en cuenta la suma de $14.886.305, como costo de reparación del paragolpes trasero, remaches, soporte paragolpes trasero izquierdo, soporte paragolpes trasero derecho, así como la mano de obra. Daños que se acreditaron con las fotográficas que se aportaron con la demanda y con la cotización realizada por el taller Mercedes Benz Motorysa Auto Norte que obra en el plenario. Finalmente, no se tendrá en cuenta la suma de $5.113.695 solicitada por concepto de honorarios y vigilancia judicial, pues no se aportó contrato de servicios profesionales ni ninguna otra prueba que acredite dicho valor, por tanto no pueden ser tenidos en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</si>
</sst>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7" borderId="1" xfId="0" applyNumberForma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ismayorga1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54" t="s">
        <v>0</v>
      </c>
      <c r="B1" s="54"/>
      <c r="C1" s="54"/>
    </row>
    <row r="2" spans="1:3" x14ac:dyDescent="0.3">
      <c r="A2" s="5" t="s">
        <v>1</v>
      </c>
      <c r="B2" s="59" t="s">
        <v>176</v>
      </c>
      <c r="C2" s="60"/>
    </row>
    <row r="3" spans="1:3" x14ac:dyDescent="0.3">
      <c r="A3" s="5" t="s">
        <v>2</v>
      </c>
      <c r="B3" s="55" t="s">
        <v>177</v>
      </c>
      <c r="C3" s="56"/>
    </row>
    <row r="4" spans="1:3" x14ac:dyDescent="0.3">
      <c r="A4" s="5" t="s">
        <v>3</v>
      </c>
      <c r="B4" s="55" t="s">
        <v>178</v>
      </c>
      <c r="C4" s="56"/>
    </row>
    <row r="5" spans="1:3" ht="31.5" customHeight="1" x14ac:dyDescent="0.3">
      <c r="A5" s="5" t="s">
        <v>4</v>
      </c>
      <c r="B5" s="55" t="s">
        <v>156</v>
      </c>
      <c r="C5" s="56"/>
    </row>
    <row r="6" spans="1:3" x14ac:dyDescent="0.3">
      <c r="A6" s="5" t="s">
        <v>5</v>
      </c>
      <c r="B6" s="50" t="s">
        <v>125</v>
      </c>
      <c r="C6" s="50"/>
    </row>
    <row r="7" spans="1:3" x14ac:dyDescent="0.3">
      <c r="A7" s="27" t="s">
        <v>6</v>
      </c>
      <c r="B7" s="55" t="s">
        <v>91</v>
      </c>
      <c r="C7" s="56"/>
    </row>
    <row r="8" spans="1:3" ht="23.1" customHeight="1" x14ac:dyDescent="0.3">
      <c r="A8" s="28" t="s">
        <v>7</v>
      </c>
      <c r="B8" s="50" t="s">
        <v>157</v>
      </c>
      <c r="C8" s="50"/>
    </row>
    <row r="9" spans="1:3" x14ac:dyDescent="0.3">
      <c r="A9" s="28" t="s">
        <v>8</v>
      </c>
      <c r="B9" s="62">
        <v>39562271</v>
      </c>
      <c r="C9" s="45"/>
    </row>
    <row r="10" spans="1:3" x14ac:dyDescent="0.3">
      <c r="A10" s="28" t="s">
        <v>9</v>
      </c>
      <c r="B10" s="47" t="s">
        <v>167</v>
      </c>
      <c r="C10" s="47"/>
    </row>
    <row r="11" spans="1:3" ht="30" customHeight="1" x14ac:dyDescent="0.3">
      <c r="A11" s="29" t="s">
        <v>10</v>
      </c>
      <c r="B11" s="47" t="s">
        <v>168</v>
      </c>
      <c r="C11" s="47"/>
    </row>
    <row r="12" spans="1:3" ht="30" customHeight="1" x14ac:dyDescent="0.3">
      <c r="A12" s="5" t="s">
        <v>11</v>
      </c>
      <c r="B12" s="48" t="s">
        <v>169</v>
      </c>
      <c r="C12" s="49"/>
    </row>
    <row r="13" spans="1:3" x14ac:dyDescent="0.3">
      <c r="A13" s="5" t="s">
        <v>12</v>
      </c>
      <c r="B13" s="50" t="s">
        <v>168</v>
      </c>
      <c r="C13" s="50"/>
    </row>
    <row r="14" spans="1:3" x14ac:dyDescent="0.3">
      <c r="A14" s="5" t="s">
        <v>13</v>
      </c>
      <c r="B14" s="51" t="s">
        <v>168</v>
      </c>
      <c r="C14" s="50"/>
    </row>
    <row r="15" spans="1:3" x14ac:dyDescent="0.3">
      <c r="A15" s="5" t="s">
        <v>14</v>
      </c>
      <c r="B15" s="50" t="s">
        <v>168</v>
      </c>
      <c r="C15" s="50"/>
    </row>
    <row r="16" spans="1:3" x14ac:dyDescent="0.3">
      <c r="A16" s="5" t="s">
        <v>15</v>
      </c>
      <c r="B16" s="50" t="s">
        <v>157</v>
      </c>
      <c r="C16" s="50"/>
    </row>
    <row r="17" spans="1:3" ht="15" customHeight="1" x14ac:dyDescent="0.3">
      <c r="A17" s="5" t="s">
        <v>16</v>
      </c>
      <c r="B17" s="47" t="s">
        <v>123</v>
      </c>
      <c r="C17" s="47"/>
    </row>
    <row r="18" spans="1:3" x14ac:dyDescent="0.3">
      <c r="A18" s="5" t="s">
        <v>17</v>
      </c>
      <c r="B18" s="47" t="s">
        <v>168</v>
      </c>
      <c r="C18" s="47"/>
    </row>
    <row r="19" spans="1:3" ht="18.75" customHeight="1" x14ac:dyDescent="0.3">
      <c r="A19" s="5" t="s">
        <v>18</v>
      </c>
      <c r="B19" s="57" t="s">
        <v>168</v>
      </c>
      <c r="C19" s="58"/>
    </row>
    <row r="20" spans="1:3" x14ac:dyDescent="0.3">
      <c r="A20" s="5" t="s">
        <v>19</v>
      </c>
      <c r="B20" s="50" t="s">
        <v>170</v>
      </c>
      <c r="C20" s="50"/>
    </row>
    <row r="21" spans="1:3" ht="17.25" customHeight="1" x14ac:dyDescent="0.3">
      <c r="A21" s="5" t="s">
        <v>20</v>
      </c>
      <c r="B21" s="47" t="s">
        <v>142</v>
      </c>
      <c r="C21" s="47"/>
    </row>
    <row r="22" spans="1:3" x14ac:dyDescent="0.3">
      <c r="A22" s="28" t="s">
        <v>21</v>
      </c>
      <c r="B22" s="44" t="s">
        <v>160</v>
      </c>
      <c r="C22" s="44"/>
    </row>
    <row r="23" spans="1:3" x14ac:dyDescent="0.3">
      <c r="A23" s="28" t="s">
        <v>22</v>
      </c>
      <c r="B23" s="46" t="s">
        <v>158</v>
      </c>
      <c r="C23" s="44"/>
    </row>
    <row r="24" spans="1:3" x14ac:dyDescent="0.3">
      <c r="A24" s="28" t="s">
        <v>23</v>
      </c>
      <c r="B24" s="46" t="s">
        <v>159</v>
      </c>
      <c r="C24" s="44"/>
    </row>
    <row r="25" spans="1:3" x14ac:dyDescent="0.3">
      <c r="A25" s="61" t="s">
        <v>24</v>
      </c>
      <c r="B25" s="44" t="s">
        <v>161</v>
      </c>
      <c r="C25" s="45"/>
    </row>
    <row r="26" spans="1:3" x14ac:dyDescent="0.3">
      <c r="A26" s="61"/>
      <c r="B26" s="45"/>
      <c r="C26" s="45"/>
    </row>
    <row r="27" spans="1:3" ht="100.5" customHeight="1" x14ac:dyDescent="0.3">
      <c r="A27" s="61"/>
      <c r="B27" s="45"/>
      <c r="C27" s="45"/>
    </row>
    <row r="28" spans="1:3" x14ac:dyDescent="0.3">
      <c r="A28" s="28" t="s">
        <v>25</v>
      </c>
      <c r="B28" s="45" t="s">
        <v>162</v>
      </c>
      <c r="C28" s="45"/>
    </row>
    <row r="29" spans="1:3" x14ac:dyDescent="0.3">
      <c r="A29" s="28" t="s">
        <v>26</v>
      </c>
      <c r="B29" s="45">
        <v>1016912256</v>
      </c>
      <c r="C29" s="45"/>
    </row>
    <row r="30" spans="1:3" x14ac:dyDescent="0.3">
      <c r="A30" s="28" t="s">
        <v>27</v>
      </c>
      <c r="B30" s="45" t="s">
        <v>163</v>
      </c>
      <c r="C30" s="45"/>
    </row>
    <row r="31" spans="1:3" x14ac:dyDescent="0.3">
      <c r="A31" s="28" t="s">
        <v>28</v>
      </c>
      <c r="B31" s="45" t="s">
        <v>171</v>
      </c>
      <c r="C31" s="45"/>
    </row>
    <row r="32" spans="1:3" x14ac:dyDescent="0.3">
      <c r="A32" s="28" t="s">
        <v>29</v>
      </c>
      <c r="B32" s="52" t="s">
        <v>164</v>
      </c>
      <c r="C32" s="53"/>
    </row>
    <row r="33" spans="1:3" x14ac:dyDescent="0.3">
      <c r="A33" s="5" t="s">
        <v>30</v>
      </c>
      <c r="B33" s="51" t="s">
        <v>165</v>
      </c>
      <c r="C33" s="51"/>
    </row>
    <row r="34" spans="1:3" ht="43.2" x14ac:dyDescent="0.3">
      <c r="A34" s="5" t="s">
        <v>31</v>
      </c>
      <c r="B34" s="51" t="s">
        <v>166</v>
      </c>
      <c r="C34" s="50"/>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42A70B2E-03FC-41E0-92F4-3915AF2401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9" sqref="B9:C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63" t="s">
        <v>32</v>
      </c>
      <c r="B1" s="63"/>
      <c r="C1" s="63"/>
    </row>
    <row r="2" spans="1:3" ht="15.75" customHeight="1" x14ac:dyDescent="0.3">
      <c r="A2" s="20" t="s">
        <v>33</v>
      </c>
      <c r="B2" s="64" t="s">
        <v>173</v>
      </c>
      <c r="C2" s="65"/>
    </row>
    <row r="3" spans="1:3" s="2" customFormat="1" x14ac:dyDescent="0.3">
      <c r="A3" s="5" t="s">
        <v>1</v>
      </c>
      <c r="B3" s="50" t="str">
        <f>'AUTOS  NOTA 322'!B2:C2</f>
        <v>11001400307620230204700</v>
      </c>
      <c r="C3" s="50"/>
    </row>
    <row r="4" spans="1:3" s="2" customFormat="1" x14ac:dyDescent="0.3">
      <c r="A4" s="5" t="s">
        <v>2</v>
      </c>
      <c r="B4" s="50" t="str">
        <f>'AUTOS  NOTA 322'!B3:C3</f>
        <v>Juzgado 58 de Pequeñas Causas y Competencias Multiples de Bogotá (Transitoriamente)(Antes Juzgado 76 Civil Municipal de Bogotá)</v>
      </c>
      <c r="C4" s="50"/>
    </row>
    <row r="5" spans="1:3" s="2" customFormat="1" x14ac:dyDescent="0.3">
      <c r="A5" s="5" t="s">
        <v>3</v>
      </c>
      <c r="B5" s="50" t="str">
        <f>'AUTOS  NOTA 322'!B4:C4</f>
        <v>Jorge Alejandro Maldonado Vélez y Allianz Seguros S.A</v>
      </c>
      <c r="C5" s="50"/>
    </row>
    <row r="6" spans="1:3" s="2" customFormat="1" x14ac:dyDescent="0.3">
      <c r="A6" s="5" t="s">
        <v>4</v>
      </c>
      <c r="B6" s="50" t="str">
        <f>'AUTOS  NOTA 322'!B5:C5</f>
        <v>Iris Mayorga Padilla</v>
      </c>
      <c r="C6" s="50"/>
    </row>
    <row r="7" spans="1:3" s="2" customFormat="1" x14ac:dyDescent="0.3">
      <c r="A7" s="5" t="s">
        <v>5</v>
      </c>
      <c r="B7" s="50" t="str">
        <f>'AUTOS  NOTA 322'!B6:C6</f>
        <v>DEMANDA DIRECTA</v>
      </c>
      <c r="C7" s="50"/>
    </row>
    <row r="8" spans="1:3" s="2" customFormat="1" x14ac:dyDescent="0.3">
      <c r="A8" s="31" t="s">
        <v>34</v>
      </c>
      <c r="B8" s="55" t="str">
        <f>'AUTOS  NOTA 322'!B7:C8</f>
        <v>N/A.</v>
      </c>
      <c r="C8" s="56"/>
    </row>
    <row r="9" spans="1:3" x14ac:dyDescent="0.3">
      <c r="A9" s="20" t="s">
        <v>35</v>
      </c>
      <c r="B9" s="50">
        <v>23289067</v>
      </c>
      <c r="C9" s="50"/>
    </row>
    <row r="10" spans="1:3" x14ac:dyDescent="0.3">
      <c r="A10" s="20" t="s">
        <v>36</v>
      </c>
      <c r="B10" s="55" t="s">
        <v>91</v>
      </c>
      <c r="C10" s="56"/>
    </row>
    <row r="11" spans="1:3" x14ac:dyDescent="0.3">
      <c r="A11" s="20" t="s">
        <v>38</v>
      </c>
      <c r="B11" s="78">
        <v>0</v>
      </c>
      <c r="C11" s="79"/>
    </row>
    <row r="12" spans="1:3" x14ac:dyDescent="0.3">
      <c r="A12" s="20" t="s">
        <v>39</v>
      </c>
      <c r="B12" s="78">
        <v>0</v>
      </c>
      <c r="C12" s="79"/>
    </row>
    <row r="13" spans="1:3" x14ac:dyDescent="0.3">
      <c r="A13" s="20" t="s">
        <v>40</v>
      </c>
      <c r="B13" s="55" t="s">
        <v>116</v>
      </c>
      <c r="C13" s="56"/>
    </row>
    <row r="14" spans="1:3" x14ac:dyDescent="0.3">
      <c r="A14" s="20" t="s">
        <v>41</v>
      </c>
      <c r="B14" s="47" t="s">
        <v>172</v>
      </c>
      <c r="C14" s="50"/>
    </row>
    <row r="15" spans="1:3" x14ac:dyDescent="0.3">
      <c r="A15" s="20" t="s">
        <v>42</v>
      </c>
      <c r="B15" s="50" t="s">
        <v>111</v>
      </c>
      <c r="C15" s="50"/>
    </row>
    <row r="16" spans="1:3" x14ac:dyDescent="0.3">
      <c r="A16" s="20" t="s">
        <v>43</v>
      </c>
      <c r="B16" s="50" t="s">
        <v>111</v>
      </c>
      <c r="C16" s="50"/>
    </row>
    <row r="17" spans="1:3" x14ac:dyDescent="0.3">
      <c r="A17" s="80" t="s">
        <v>44</v>
      </c>
      <c r="B17" s="50" t="s">
        <v>134</v>
      </c>
      <c r="C17" s="50"/>
    </row>
    <row r="18" spans="1:3" x14ac:dyDescent="0.3">
      <c r="A18" s="81"/>
      <c r="B18" s="10" t="s">
        <v>45</v>
      </c>
      <c r="C18" s="10" t="s">
        <v>46</v>
      </c>
    </row>
    <row r="19" spans="1:3" x14ac:dyDescent="0.3">
      <c r="A19" s="81"/>
      <c r="B19" s="6" t="s">
        <v>47</v>
      </c>
      <c r="C19" s="6"/>
    </row>
    <row r="20" spans="1:3" x14ac:dyDescent="0.3">
      <c r="A20" s="81"/>
      <c r="B20" s="6"/>
      <c r="C20" s="6"/>
    </row>
    <row r="21" spans="1:3" x14ac:dyDescent="0.3">
      <c r="A21" s="82"/>
      <c r="B21" s="6"/>
      <c r="C21" s="6"/>
    </row>
    <row r="22" spans="1:3" x14ac:dyDescent="0.3">
      <c r="A22" s="20" t="s">
        <v>48</v>
      </c>
      <c r="B22" s="50"/>
      <c r="C22" s="50"/>
    </row>
    <row r="23" spans="1:3" x14ac:dyDescent="0.3">
      <c r="A23" s="20" t="s">
        <v>49</v>
      </c>
      <c r="B23" s="64"/>
      <c r="C23" s="65"/>
    </row>
    <row r="24" spans="1:3" x14ac:dyDescent="0.3">
      <c r="A24" s="20" t="s">
        <v>50</v>
      </c>
      <c r="B24" s="55" t="s">
        <v>130</v>
      </c>
      <c r="C24" s="56"/>
    </row>
    <row r="25" spans="1:3" x14ac:dyDescent="0.3">
      <c r="A25" s="20" t="s">
        <v>51</v>
      </c>
      <c r="B25" s="50" t="s">
        <v>111</v>
      </c>
      <c r="C25" s="50"/>
    </row>
    <row r="26" spans="1:3" x14ac:dyDescent="0.3">
      <c r="A26" s="20" t="s">
        <v>52</v>
      </c>
      <c r="B26" s="50">
        <v>2500000</v>
      </c>
      <c r="C26" s="50"/>
    </row>
    <row r="27" spans="1:3" x14ac:dyDescent="0.3">
      <c r="A27" s="19" t="s">
        <v>53</v>
      </c>
      <c r="B27" s="50"/>
      <c r="C27" s="50"/>
    </row>
    <row r="28" spans="1:3" x14ac:dyDescent="0.3">
      <c r="A28" s="66" t="s">
        <v>54</v>
      </c>
      <c r="B28" s="66"/>
      <c r="C28" s="66"/>
    </row>
    <row r="29" spans="1:3" x14ac:dyDescent="0.3">
      <c r="A29" s="76" t="s">
        <v>55</v>
      </c>
      <c r="B29" s="77"/>
      <c r="C29" s="11"/>
    </row>
    <row r="30" spans="1:3" x14ac:dyDescent="0.3">
      <c r="A30" s="76" t="s">
        <v>56</v>
      </c>
      <c r="B30" s="77"/>
      <c r="C30" s="11"/>
    </row>
    <row r="31" spans="1:3" x14ac:dyDescent="0.3">
      <c r="A31" s="76" t="s">
        <v>57</v>
      </c>
      <c r="B31" s="77"/>
      <c r="C31" s="12"/>
    </row>
    <row r="32" spans="1:3" x14ac:dyDescent="0.3">
      <c r="A32" s="76" t="s">
        <v>58</v>
      </c>
      <c r="B32" s="77"/>
      <c r="C32" s="11"/>
    </row>
    <row r="33" spans="1:3" x14ac:dyDescent="0.3">
      <c r="A33" s="76" t="s">
        <v>59</v>
      </c>
      <c r="B33" s="77"/>
      <c r="C33" s="11"/>
    </row>
    <row r="34" spans="1:3" x14ac:dyDescent="0.3">
      <c r="A34" s="76" t="s">
        <v>60</v>
      </c>
      <c r="B34" s="77"/>
      <c r="C34" s="13"/>
    </row>
    <row r="35" spans="1:3" x14ac:dyDescent="0.3">
      <c r="A35" s="67" t="s">
        <v>61</v>
      </c>
      <c r="B35" s="68"/>
      <c r="C35" s="14"/>
    </row>
    <row r="36" spans="1:3" x14ac:dyDescent="0.3">
      <c r="A36" s="67" t="s">
        <v>62</v>
      </c>
      <c r="B36" s="68"/>
      <c r="C36" s="15"/>
    </row>
    <row r="37" spans="1:3" x14ac:dyDescent="0.3">
      <c r="A37" s="69" t="s">
        <v>63</v>
      </c>
      <c r="B37" s="70"/>
      <c r="C37" s="15"/>
    </row>
    <row r="38" spans="1:3" x14ac:dyDescent="0.3">
      <c r="A38" s="71"/>
      <c r="B38" s="72"/>
      <c r="C38" s="15"/>
    </row>
    <row r="39" spans="1:3" x14ac:dyDescent="0.3">
      <c r="A39" s="73"/>
      <c r="B39" s="74"/>
      <c r="C39" s="15"/>
    </row>
    <row r="40" spans="1:3" x14ac:dyDescent="0.3">
      <c r="A40" s="75" t="s">
        <v>64</v>
      </c>
      <c r="B40" s="75"/>
      <c r="C40" s="75"/>
    </row>
    <row r="41" spans="1:3" x14ac:dyDescent="0.3">
      <c r="A41" s="17" t="s">
        <v>65</v>
      </c>
      <c r="B41" s="18"/>
      <c r="C41" s="15"/>
    </row>
    <row r="42" spans="1:3" x14ac:dyDescent="0.3">
      <c r="A42" s="67" t="s">
        <v>66</v>
      </c>
      <c r="B42" s="68"/>
      <c r="C42" s="15"/>
    </row>
    <row r="43" spans="1:3" x14ac:dyDescent="0.3">
      <c r="A43" s="67" t="s">
        <v>67</v>
      </c>
      <c r="B43" s="68"/>
      <c r="C43" s="15"/>
    </row>
    <row r="44" spans="1:3" x14ac:dyDescent="0.3">
      <c r="A44" s="17" t="s">
        <v>68</v>
      </c>
      <c r="B44" s="18"/>
      <c r="C44" s="15"/>
    </row>
    <row r="45" spans="1:3" x14ac:dyDescent="0.3">
      <c r="A45" s="17" t="s">
        <v>69</v>
      </c>
      <c r="B45" s="18"/>
      <c r="C45" s="15"/>
    </row>
    <row r="46" spans="1:3" x14ac:dyDescent="0.3">
      <c r="A46" s="67" t="s">
        <v>70</v>
      </c>
      <c r="B46" s="68"/>
      <c r="C46" s="15"/>
    </row>
    <row r="47" spans="1:3" x14ac:dyDescent="0.3">
      <c r="A47" s="17" t="s">
        <v>71</v>
      </c>
      <c r="B47" s="16"/>
      <c r="C47" s="15"/>
    </row>
    <row r="48" spans="1:3" x14ac:dyDescent="0.3">
      <c r="A48" s="67" t="s">
        <v>72</v>
      </c>
      <c r="B48" s="68"/>
      <c r="C48" s="15"/>
    </row>
    <row r="49" spans="1:3" x14ac:dyDescent="0.3">
      <c r="A49" s="67" t="s">
        <v>73</v>
      </c>
      <c r="B49" s="68"/>
      <c r="C49" s="15"/>
    </row>
    <row r="50" spans="1:3" x14ac:dyDescent="0.3">
      <c r="A50" s="67" t="s">
        <v>63</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8047A4F3-9439-45E7-9BF4-D6070B58D4DB}">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 zoomScale="115" zoomScaleNormal="115" workbookViewId="0">
      <selection activeCell="B40" sqref="B40:C40"/>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63" t="s">
        <v>74</v>
      </c>
      <c r="B1" s="63"/>
      <c r="C1" s="63"/>
    </row>
    <row r="2" spans="1:9" ht="15" customHeight="1" x14ac:dyDescent="0.3">
      <c r="A2" s="35" t="s">
        <v>33</v>
      </c>
      <c r="B2" s="87" t="str">
        <f>'AUTOS NOTA 321'!B2:C2</f>
        <v>SINIESTRO 129840291   LEGIS  APJ32667</v>
      </c>
      <c r="C2" s="88"/>
    </row>
    <row r="3" spans="1:9" x14ac:dyDescent="0.3">
      <c r="A3" s="36" t="s">
        <v>1</v>
      </c>
      <c r="B3" s="91" t="str">
        <f>'AUTOS  NOTA 322'!B2:C2</f>
        <v>11001400307620230204700</v>
      </c>
      <c r="C3" s="91"/>
    </row>
    <row r="4" spans="1:9" x14ac:dyDescent="0.3">
      <c r="A4" s="36" t="s">
        <v>2</v>
      </c>
      <c r="B4" s="91" t="str">
        <f>'AUTOS  NOTA 322'!B3:C3</f>
        <v>Juzgado 58 de Pequeñas Causas y Competencias Multiples de Bogotá (Transitoriamente)(Antes Juzgado 76 Civil Municipal de Bogotá)</v>
      </c>
      <c r="C4" s="91"/>
    </row>
    <row r="5" spans="1:9" x14ac:dyDescent="0.3">
      <c r="A5" s="36" t="s">
        <v>3</v>
      </c>
      <c r="B5" s="91" t="str">
        <f>'AUTOS  NOTA 322'!B4:C4</f>
        <v>Jorge Alejandro Maldonado Vélez y Allianz Seguros S.A</v>
      </c>
      <c r="C5" s="91"/>
    </row>
    <row r="6" spans="1:9" ht="15" customHeight="1" x14ac:dyDescent="0.3">
      <c r="A6" s="36" t="s">
        <v>4</v>
      </c>
      <c r="B6" s="91" t="str">
        <f>'AUTOS  NOTA 322'!B5:C5</f>
        <v>Iris Mayorga Padilla</v>
      </c>
      <c r="C6" s="91"/>
    </row>
    <row r="7" spans="1:9" x14ac:dyDescent="0.3">
      <c r="A7" s="36" t="s">
        <v>5</v>
      </c>
      <c r="B7" s="91" t="str">
        <f>'AUTOS  NOTA 322'!B6:C6</f>
        <v>DEMANDA DIRECTA</v>
      </c>
      <c r="C7" s="91"/>
    </row>
    <row r="8" spans="1:9" x14ac:dyDescent="0.3">
      <c r="A8" s="38" t="s">
        <v>34</v>
      </c>
      <c r="B8" s="91" t="str">
        <f>'AUTOS  NOTA 322'!B7:C8</f>
        <v>N/A.</v>
      </c>
      <c r="C8" s="91"/>
    </row>
    <row r="9" spans="1:9" ht="28.8" x14ac:dyDescent="0.3">
      <c r="A9" s="36" t="s">
        <v>75</v>
      </c>
      <c r="B9" s="85">
        <f>SUM(C11,C12,C14,C15,C17)</f>
        <v>20000000</v>
      </c>
      <c r="C9" s="86"/>
    </row>
    <row r="10" spans="1:9" x14ac:dyDescent="0.3">
      <c r="A10" s="92" t="s">
        <v>76</v>
      </c>
      <c r="B10" s="89" t="s">
        <v>77</v>
      </c>
      <c r="C10" s="90"/>
    </row>
    <row r="11" spans="1:9" x14ac:dyDescent="0.3">
      <c r="A11" s="92"/>
      <c r="B11" s="37" t="s">
        <v>78</v>
      </c>
      <c r="C11" s="32"/>
    </row>
    <row r="12" spans="1:9" x14ac:dyDescent="0.3">
      <c r="A12" s="92"/>
      <c r="B12" s="37" t="s">
        <v>79</v>
      </c>
      <c r="C12" s="32">
        <v>20000000</v>
      </c>
    </row>
    <row r="13" spans="1:9" x14ac:dyDescent="0.3">
      <c r="A13" s="92"/>
      <c r="B13" s="89"/>
      <c r="C13" s="90"/>
    </row>
    <row r="14" spans="1:9" x14ac:dyDescent="0.3">
      <c r="A14" s="92"/>
      <c r="B14" s="37" t="s">
        <v>80</v>
      </c>
      <c r="C14" s="40"/>
    </row>
    <row r="15" spans="1:9" x14ac:dyDescent="0.3">
      <c r="A15" s="92"/>
      <c r="B15" s="37" t="s">
        <v>81</v>
      </c>
      <c r="C15" s="40"/>
      <c r="E15" t="s">
        <v>82</v>
      </c>
      <c r="F15" s="22">
        <v>0.7</v>
      </c>
    </row>
    <row r="16" spans="1:9" x14ac:dyDescent="0.3">
      <c r="A16" s="92"/>
      <c r="B16" s="89" t="s">
        <v>83</v>
      </c>
      <c r="C16" s="90"/>
      <c r="E16" t="s">
        <v>84</v>
      </c>
      <c r="F16" s="23">
        <v>0.3</v>
      </c>
      <c r="I16" s="25"/>
    </row>
    <row r="17" spans="1:9" x14ac:dyDescent="0.3">
      <c r="A17" s="92"/>
      <c r="B17" s="37"/>
      <c r="C17" s="41"/>
      <c r="F17" s="26"/>
      <c r="I17" s="25"/>
    </row>
    <row r="18" spans="1:9" ht="23.25" customHeight="1" x14ac:dyDescent="0.3">
      <c r="A18" s="39" t="s">
        <v>85</v>
      </c>
      <c r="B18" s="87" t="s">
        <v>82</v>
      </c>
      <c r="C18" s="88"/>
    </row>
    <row r="19" spans="1:9" ht="57.6" x14ac:dyDescent="0.3">
      <c r="A19" s="36" t="s">
        <v>86</v>
      </c>
      <c r="B19" s="99" t="s">
        <v>179</v>
      </c>
      <c r="C19" s="100"/>
    </row>
    <row r="20" spans="1:9" ht="15" customHeight="1" x14ac:dyDescent="0.3">
      <c r="A20" s="21" t="s">
        <v>87</v>
      </c>
      <c r="B20" s="96">
        <f>((C22+C23+C25+C26+C30+C28+C32+C34+C29+C33)-C37)*C36*C38</f>
        <v>14886305</v>
      </c>
      <c r="C20" s="96"/>
    </row>
    <row r="21" spans="1:9" x14ac:dyDescent="0.3">
      <c r="A21" s="7" t="s">
        <v>88</v>
      </c>
      <c r="B21" s="101" t="s">
        <v>77</v>
      </c>
      <c r="C21" s="102"/>
    </row>
    <row r="22" spans="1:9" x14ac:dyDescent="0.3">
      <c r="A22" s="83"/>
      <c r="B22" s="37" t="s">
        <v>78</v>
      </c>
      <c r="C22" s="32">
        <v>0</v>
      </c>
    </row>
    <row r="23" spans="1:9" x14ac:dyDescent="0.3">
      <c r="A23" s="84"/>
      <c r="B23" s="37" t="s">
        <v>79</v>
      </c>
      <c r="C23" s="32">
        <v>14886305</v>
      </c>
    </row>
    <row r="24" spans="1:9" x14ac:dyDescent="0.3">
      <c r="A24" s="84"/>
      <c r="B24" s="89" t="s">
        <v>89</v>
      </c>
      <c r="C24" s="90"/>
    </row>
    <row r="25" spans="1:9" x14ac:dyDescent="0.3">
      <c r="A25" s="84"/>
      <c r="B25" s="37" t="s">
        <v>80</v>
      </c>
      <c r="C25" s="32">
        <v>0</v>
      </c>
    </row>
    <row r="26" spans="1:9" ht="29.1" customHeight="1" x14ac:dyDescent="0.3">
      <c r="A26" s="84"/>
      <c r="B26" s="37" t="s">
        <v>90</v>
      </c>
      <c r="C26" s="32">
        <v>0</v>
      </c>
    </row>
    <row r="27" spans="1:9" x14ac:dyDescent="0.3">
      <c r="A27" s="84"/>
      <c r="B27" s="89" t="s">
        <v>91</v>
      </c>
      <c r="C27" s="90"/>
    </row>
    <row r="28" spans="1:9" x14ac:dyDescent="0.3">
      <c r="A28" s="84"/>
      <c r="B28" s="37" t="s">
        <v>174</v>
      </c>
      <c r="C28" s="32">
        <v>0</v>
      </c>
    </row>
    <row r="29" spans="1:9" x14ac:dyDescent="0.3">
      <c r="A29" s="84"/>
      <c r="B29" s="37" t="s">
        <v>78</v>
      </c>
      <c r="C29" s="32">
        <v>0</v>
      </c>
    </row>
    <row r="30" spans="1:9" x14ac:dyDescent="0.3">
      <c r="A30" s="84"/>
      <c r="B30" s="37" t="s">
        <v>79</v>
      </c>
      <c r="C30" s="32">
        <v>0</v>
      </c>
    </row>
    <row r="31" spans="1:9" x14ac:dyDescent="0.3">
      <c r="A31" s="84"/>
      <c r="B31" s="89" t="s">
        <v>92</v>
      </c>
      <c r="C31" s="90"/>
    </row>
    <row r="32" spans="1:9" x14ac:dyDescent="0.3">
      <c r="A32" s="84"/>
      <c r="B32" s="37"/>
      <c r="C32" s="32"/>
    </row>
    <row r="33" spans="1:3" x14ac:dyDescent="0.3">
      <c r="A33" s="84"/>
      <c r="B33" s="37" t="s">
        <v>78</v>
      </c>
      <c r="C33" s="32">
        <v>0</v>
      </c>
    </row>
    <row r="34" spans="1:3" x14ac:dyDescent="0.3">
      <c r="A34" s="84"/>
      <c r="B34" s="37" t="s">
        <v>79</v>
      </c>
      <c r="C34" s="32">
        <v>0</v>
      </c>
    </row>
    <row r="35" spans="1:3" x14ac:dyDescent="0.3">
      <c r="A35" s="84"/>
      <c r="B35" s="89" t="s">
        <v>93</v>
      </c>
      <c r="C35" s="90"/>
    </row>
    <row r="36" spans="1:3" x14ac:dyDescent="0.3">
      <c r="A36" s="84"/>
      <c r="B36" s="37" t="s">
        <v>94</v>
      </c>
      <c r="C36" s="33">
        <v>1</v>
      </c>
    </row>
    <row r="37" spans="1:3" x14ac:dyDescent="0.3">
      <c r="A37" s="84"/>
      <c r="B37" s="37" t="s">
        <v>39</v>
      </c>
      <c r="C37" s="34">
        <v>0</v>
      </c>
    </row>
    <row r="38" spans="1:3" x14ac:dyDescent="0.3">
      <c r="A38" s="84"/>
      <c r="B38" s="37" t="s">
        <v>95</v>
      </c>
      <c r="C38" s="33">
        <v>1</v>
      </c>
    </row>
    <row r="39" spans="1:3" x14ac:dyDescent="0.3">
      <c r="A39" s="24" t="s">
        <v>96</v>
      </c>
      <c r="B39" s="96">
        <f>IFERROR(B20*(VLOOKUP(B18,E15:F17,2,0)),16666)</f>
        <v>10420413.5</v>
      </c>
      <c r="C39" s="96"/>
    </row>
    <row r="40" spans="1:3" ht="93" customHeight="1" x14ac:dyDescent="0.3">
      <c r="A40" s="36" t="s">
        <v>97</v>
      </c>
      <c r="B40" s="97" t="s">
        <v>180</v>
      </c>
      <c r="C40" s="98"/>
    </row>
    <row r="41" spans="1:3" ht="211.5" customHeight="1" x14ac:dyDescent="0.3">
      <c r="A41" s="36" t="s">
        <v>98</v>
      </c>
      <c r="B41" s="94" t="s">
        <v>175</v>
      </c>
      <c r="C41" s="95"/>
    </row>
    <row r="42" spans="1:3" ht="26.1" customHeight="1" x14ac:dyDescent="0.3">
      <c r="A42" s="43" t="s">
        <v>99</v>
      </c>
      <c r="B42" s="43"/>
      <c r="C42" s="43"/>
    </row>
    <row r="43" spans="1:3" x14ac:dyDescent="0.3">
      <c r="A43" s="42" t="s">
        <v>100</v>
      </c>
      <c r="B43" s="93"/>
      <c r="C43" s="93"/>
    </row>
    <row r="44" spans="1:3" ht="41.1" customHeight="1" x14ac:dyDescent="0.3">
      <c r="A44" s="42" t="s">
        <v>101</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3" t="s">
        <v>102</v>
      </c>
      <c r="B1" s="63"/>
      <c r="C1" s="63"/>
    </row>
    <row r="2" spans="1:3" x14ac:dyDescent="0.3">
      <c r="A2" s="20" t="s">
        <v>33</v>
      </c>
      <c r="B2" s="64" t="str">
        <f>'AUTOS NOTA 324'!B2:C2</f>
        <v>SINIESTRO 129840291   LEGIS  APJ32667</v>
      </c>
      <c r="C2" s="65"/>
    </row>
    <row r="3" spans="1:3" x14ac:dyDescent="0.3">
      <c r="A3" s="5" t="s">
        <v>1</v>
      </c>
      <c r="B3" s="50" t="str">
        <f>'AUTOS  NOTA 322'!B2:C2</f>
        <v>11001400307620230204700</v>
      </c>
      <c r="C3" s="50"/>
    </row>
    <row r="4" spans="1:3" x14ac:dyDescent="0.3">
      <c r="A4" s="5" t="s">
        <v>2</v>
      </c>
      <c r="B4" s="50" t="str">
        <f>'AUTOS  NOTA 322'!B3:C3</f>
        <v>Juzgado 58 de Pequeñas Causas y Competencias Multiples de Bogotá (Transitoriamente)(Antes Juzgado 76 Civil Municipal de Bogotá)</v>
      </c>
      <c r="C4" s="50"/>
    </row>
    <row r="5" spans="1:3" x14ac:dyDescent="0.3">
      <c r="A5" s="5" t="s">
        <v>3</v>
      </c>
      <c r="B5" s="50" t="str">
        <f>'AUTOS  NOTA 322'!B4:C4</f>
        <v>Jorge Alejandro Maldonado Vélez y Allianz Seguros S.A</v>
      </c>
      <c r="C5" s="50"/>
    </row>
    <row r="6" spans="1:3" ht="15" customHeight="1" x14ac:dyDescent="0.3">
      <c r="A6" s="5" t="s">
        <v>4</v>
      </c>
      <c r="B6" s="50" t="str">
        <f>'AUTOS  NOTA 322'!B5:C5</f>
        <v>Iris Mayorga Padilla</v>
      </c>
      <c r="C6" s="50"/>
    </row>
    <row r="7" spans="1:3" ht="15" customHeight="1" x14ac:dyDescent="0.3">
      <c r="A7" s="5" t="s">
        <v>5</v>
      </c>
      <c r="B7" s="50" t="str">
        <f>'AUTOS  NOTA 322'!B6:C6</f>
        <v>DEMANDA DIRECTA</v>
      </c>
      <c r="C7" s="50"/>
    </row>
    <row r="8" spans="1:3" ht="15" customHeight="1" x14ac:dyDescent="0.3">
      <c r="A8" s="31" t="s">
        <v>34</v>
      </c>
      <c r="B8" s="50" t="str">
        <f>'AUTOS  NOTA 322'!B7:C8</f>
        <v>N/A.</v>
      </c>
      <c r="C8" s="50"/>
    </row>
    <row r="9" spans="1:3" ht="18.899999999999999" customHeight="1" x14ac:dyDescent="0.3">
      <c r="A9" s="5" t="s">
        <v>103</v>
      </c>
      <c r="B9" s="50"/>
      <c r="C9" s="50"/>
    </row>
    <row r="10" spans="1:3" x14ac:dyDescent="0.3">
      <c r="A10" s="7" t="s">
        <v>88</v>
      </c>
      <c r="B10" s="105">
        <f>'AUTOS NOTA 324'!B20:C20</f>
        <v>14886305</v>
      </c>
      <c r="C10" s="105"/>
    </row>
    <row r="11" spans="1:3" x14ac:dyDescent="0.3">
      <c r="A11" s="7" t="s">
        <v>104</v>
      </c>
      <c r="B11" s="106">
        <f>'AUTOS NOTA 324'!B39:C39</f>
        <v>10420413.5</v>
      </c>
      <c r="C11" s="50"/>
    </row>
    <row r="12" spans="1:3" ht="28.8" x14ac:dyDescent="0.3">
      <c r="A12" s="7" t="s">
        <v>105</v>
      </c>
      <c r="B12" s="103"/>
      <c r="C12" s="104"/>
    </row>
    <row r="13" spans="1:3" ht="43.2" x14ac:dyDescent="0.3">
      <c r="A13" s="5" t="s">
        <v>106</v>
      </c>
      <c r="B13" s="50"/>
      <c r="C13" s="50"/>
    </row>
    <row r="14" spans="1:3" ht="43.2" x14ac:dyDescent="0.3">
      <c r="A14" s="5" t="s">
        <v>107</v>
      </c>
      <c r="B14" s="50"/>
      <c r="C14" s="50"/>
    </row>
    <row r="15" spans="1:3" x14ac:dyDescent="0.3">
      <c r="A15" s="5" t="s">
        <v>108</v>
      </c>
      <c r="B15" s="6"/>
      <c r="C15" s="6"/>
    </row>
    <row r="16" spans="1:3" x14ac:dyDescent="0.3">
      <c r="A16" s="7" t="s">
        <v>109</v>
      </c>
      <c r="B16" s="50"/>
      <c r="C16" s="50"/>
    </row>
    <row r="17" spans="1:3" x14ac:dyDescent="0.3">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3">
      <c r="A3" t="s">
        <v>127</v>
      </c>
      <c r="C3" t="s">
        <v>128</v>
      </c>
      <c r="D3" s="2" t="s">
        <v>129</v>
      </c>
      <c r="E3" s="1" t="s">
        <v>130</v>
      </c>
      <c r="F3" s="2" t="s">
        <v>84</v>
      </c>
      <c r="G3" s="4">
        <v>0.3</v>
      </c>
      <c r="H3" t="s">
        <v>131</v>
      </c>
      <c r="I3" t="s">
        <v>132</v>
      </c>
      <c r="L3" s="30" t="s">
        <v>37</v>
      </c>
      <c r="M3" t="s">
        <v>133</v>
      </c>
      <c r="N3" t="s">
        <v>122</v>
      </c>
    </row>
    <row r="4" spans="1:15" x14ac:dyDescent="0.3">
      <c r="A4" t="s">
        <v>133</v>
      </c>
      <c r="C4" t="s">
        <v>134</v>
      </c>
      <c r="E4" s="1" t="s">
        <v>135</v>
      </c>
      <c r="H4" t="s">
        <v>136</v>
      </c>
      <c r="I4" t="s">
        <v>137</v>
      </c>
      <c r="L4" t="s">
        <v>138</v>
      </c>
    </row>
    <row r="5" spans="1:15" x14ac:dyDescent="0.3">
      <c r="A5" t="s">
        <v>139</v>
      </c>
      <c r="E5" s="1" t="s">
        <v>140</v>
      </c>
      <c r="H5" t="s">
        <v>141</v>
      </c>
      <c r="I5" t="s">
        <v>142</v>
      </c>
      <c r="L5" s="30" t="s">
        <v>143</v>
      </c>
    </row>
    <row r="6" spans="1:15" x14ac:dyDescent="0.3">
      <c r="E6" s="1" t="s">
        <v>144</v>
      </c>
      <c r="I6" t="s">
        <v>145</v>
      </c>
      <c r="L6" s="30" t="s">
        <v>146</v>
      </c>
    </row>
    <row r="7" spans="1:15" x14ac:dyDescent="0.3">
      <c r="E7" s="1" t="s">
        <v>147</v>
      </c>
      <c r="I7" t="s">
        <v>148</v>
      </c>
      <c r="L7" s="30" t="s">
        <v>149</v>
      </c>
    </row>
    <row r="8" spans="1:15" x14ac:dyDescent="0.3">
      <c r="E8" s="1" t="s">
        <v>150</v>
      </c>
      <c r="L8" s="30" t="s">
        <v>91</v>
      </c>
    </row>
    <row r="9" spans="1:15" x14ac:dyDescent="0.3">
      <c r="L9" s="30" t="s">
        <v>151</v>
      </c>
    </row>
    <row r="10" spans="1:15" x14ac:dyDescent="0.3">
      <c r="L10" s="30" t="s">
        <v>152</v>
      </c>
    </row>
    <row r="11" spans="1:15" x14ac:dyDescent="0.3">
      <c r="L11" s="30" t="s">
        <v>153</v>
      </c>
    </row>
    <row r="12" spans="1:15" x14ac:dyDescent="0.3">
      <c r="L12" s="30" t="s">
        <v>154</v>
      </c>
    </row>
    <row r="13" spans="1:15" x14ac:dyDescent="0.3">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2024-10-25T18:18:55Z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