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usuario\Downloads\"/>
    </mc:Choice>
  </mc:AlternateContent>
  <xr:revisionPtr revIDLastSave="0" documentId="13_ncr:1_{AA5E968F-5ADC-466F-80E5-993D8C052C45}" xr6:coauthVersionLast="47" xr6:coauthVersionMax="47" xr10:uidLastSave="{00000000-0000-0000-0000-000000000000}"/>
  <bookViews>
    <workbookView xWindow="28680" yWindow="-120" windowWidth="29040" windowHeight="15840" activeTab="2" xr2:uid="{00000000-000D-0000-FFFF-FFFF00000000}"/>
  </bookViews>
  <sheets>
    <sheet name="GENERALES NOTA 322" sheetId="5" r:id="rId1"/>
    <sheet name="GENERALES NOTA 321" sheetId="10" r:id="rId2"/>
    <sheet name="GENERALES  NOTA 324 -478" sheetId="11" r:id="rId3"/>
    <sheet name="GENERALES NOTA 325" sheetId="14" r:id="rId4"/>
    <sheet name="CONCEPTO DE CONCILIACIÓN 330 " sheetId="17" r:id="rId5"/>
    <sheet name="CAMBIO DE CONTINGENCIA 423" sheetId="18" r:id="rId6"/>
    <sheet name="Hoja1" sheetId="15" state="hidden" r:id="rId7"/>
    <sheet name="Hoja2" sheetId="6" state="hidden" r:id="rId8"/>
  </sheets>
  <externalReferences>
    <externalReference r:id="rId9"/>
    <externalReference r:id="rId10"/>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 i="18" l="1"/>
  <c r="B27" i="18" s="1"/>
  <c r="B8" i="18"/>
  <c r="G22" i="17"/>
  <c r="G24" i="17" s="1"/>
  <c r="H21" i="17"/>
  <c r="H23" i="17" s="1"/>
  <c r="H25" i="17" s="1"/>
  <c r="G21" i="17"/>
  <c r="G23" i="17" s="1"/>
  <c r="G25" i="17" s="1"/>
  <c r="F21" i="17"/>
  <c r="F23" i="17" s="1"/>
  <c r="F25" i="17" s="1"/>
  <c r="E21" i="17"/>
  <c r="E23" i="17" s="1"/>
  <c r="E25" i="17" s="1"/>
  <c r="D21" i="17"/>
  <c r="D23" i="17" s="1"/>
  <c r="D25" i="17" s="1"/>
  <c r="H20" i="17"/>
  <c r="H22" i="17" s="1"/>
  <c r="H24" i="17" s="1"/>
  <c r="G20" i="17"/>
  <c r="F20" i="17"/>
  <c r="F22" i="17" s="1"/>
  <c r="F24" i="17" s="1"/>
  <c r="E20" i="17"/>
  <c r="E22" i="17" s="1"/>
  <c r="E24" i="17" s="1"/>
  <c r="D20" i="17"/>
  <c r="D22" i="17" s="1"/>
  <c r="D24" i="17" s="1"/>
  <c r="B3" i="11"/>
  <c r="B4" i="11"/>
  <c r="B5" i="11"/>
  <c r="B7" i="11"/>
  <c r="B2" i="11"/>
  <c r="D34" i="5"/>
  <c r="D35" i="5"/>
  <c r="B8" i="17"/>
  <c r="B7" i="18"/>
  <c r="B6" i="18"/>
  <c r="B5" i="18"/>
  <c r="B4" i="18"/>
  <c r="B3" i="18"/>
  <c r="B2" i="18"/>
  <c r="B7" i="17"/>
  <c r="B6" i="17"/>
  <c r="B5" i="17"/>
  <c r="B4" i="17"/>
  <c r="B3" i="17"/>
  <c r="B2" i="17"/>
  <c r="B17" i="11"/>
  <c r="C11" i="11"/>
  <c r="C10" i="11"/>
  <c r="B7" i="10"/>
  <c r="B7" i="14"/>
  <c r="B6" i="14"/>
  <c r="B5" i="14"/>
  <c r="B4" i="14"/>
  <c r="B3" i="14"/>
  <c r="B2" i="14"/>
  <c r="B8" i="11"/>
  <c r="B4" i="10"/>
  <c r="B5" i="10"/>
  <c r="B6" i="10"/>
  <c r="B6" i="11" s="1"/>
  <c r="B3" i="10"/>
  <c r="B28" i="11" l="1"/>
  <c r="B9" i="17"/>
</calcChain>
</file>

<file path=xl/sharedStrings.xml><?xml version="1.0" encoding="utf-8"?>
<sst xmlns="http://schemas.openxmlformats.org/spreadsheetml/2006/main" count="284" uniqueCount="202">
  <si>
    <t>Juzgado</t>
  </si>
  <si>
    <t xml:space="preserve">Demandante </t>
  </si>
  <si>
    <t>Radicado(23 digitos)</t>
  </si>
  <si>
    <t xml:space="preserve">Situcion Laboral </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</si>
  <si>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</si>
  <si>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</si>
  <si>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</si>
  <si>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</si>
  <si>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</si>
  <si>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</si>
  <si>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</si>
  <si>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</si>
  <si>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</si>
  <si>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</si>
  <si>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</si>
  <si>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</si>
  <si>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</si>
  <si>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</si>
  <si>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</si>
  <si>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</si>
  <si>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</si>
  <si>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</si>
  <si>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</si>
  <si>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</si>
  <si>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</si>
  <si>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</si>
  <si>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</si>
  <si>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</si>
  <si>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</si>
  <si>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</si>
  <si>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</si>
  <si>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</si>
  <si>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</si>
  <si>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</si>
  <si>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</si>
  <si>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</si>
  <si>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</si>
  <si>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</si>
  <si>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</si>
  <si>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</si>
  <si>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</si>
  <si>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</si>
  <si>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</si>
  <si>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</si>
  <si>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</si>
  <si>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</si>
  <si>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</si>
  <si>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</si>
  <si>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</si>
  <si>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</si>
  <si>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</si>
  <si>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</si>
  <si>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</si>
  <si>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</si>
  <si>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</si>
  <si>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</si>
  <si>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</si>
  <si>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</si>
  <si>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</si>
  <si>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</si>
  <si>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</si>
  <si>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</si>
  <si>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</si>
  <si>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</si>
  <si>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</si>
  <si>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</si>
  <si>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</si>
  <si>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</si>
  <si>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</si>
  <si>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</si>
  <si>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</si>
  <si>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</si>
  <si>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</si>
  <si>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</si>
  <si>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</si>
  <si>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</si>
  <si>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</si>
  <si>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</si>
  <si>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</si>
  <si>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</si>
  <si>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</si>
  <si>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</si>
  <si>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</si>
  <si>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</si>
  <si>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</si>
  <si>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</si>
  <si>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</si>
  <si>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</si>
  <si>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</si>
  <si>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</si>
  <si>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</si>
  <si>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</si>
  <si>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</si>
  <si>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</si>
  <si>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</si>
  <si>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</si>
  <si>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</si>
  <si>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</si>
  <si>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</si>
  <si>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</si>
  <si>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</si>
  <si>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CONTINGENCIA</t>
  </si>
  <si>
    <t xml:space="preserve">SI </t>
  </si>
  <si>
    <t>COASEGURO RETENCION ALLIANZ (%)</t>
  </si>
  <si>
    <t>PROBABLE GENERALES</t>
  </si>
  <si>
    <t>EVENTUAL GENERALES</t>
  </si>
  <si>
    <t>PROBABLE RC MEDICA</t>
  </si>
  <si>
    <t>EVENTUAL RC MEDICA</t>
  </si>
  <si>
    <t>PROBABLE AVIACION,SALUD,VIDA</t>
  </si>
  <si>
    <t>EVENTUAL AVIACION,SALUD,VIDA</t>
  </si>
  <si>
    <t>JUZGADO</t>
  </si>
  <si>
    <t>LLAMADA EN GARANTIA</t>
  </si>
  <si>
    <t>CONCURRENCIA</t>
  </si>
  <si>
    <t xml:space="preserve">SUMA SOLICITADA </t>
  </si>
  <si>
    <t xml:space="preserve">CONTINGENCIA ACTUAL </t>
  </si>
  <si>
    <t xml:space="preserve">CAMBIO DE CONTINGENCIA </t>
  </si>
  <si>
    <t>COMENTARIO OUT</t>
  </si>
  <si>
    <t>AUTORIZACION COMPAÑÍA SUMA</t>
  </si>
  <si>
    <t xml:space="preserve">AUTORIZACION COMPAÑÍA COMENTARIOS </t>
  </si>
  <si>
    <t xml:space="preserve">CONCEPTO DE CONCILIACIÓN 330 </t>
  </si>
  <si>
    <t>CAMBIO CONTINGENCIA PJ</t>
  </si>
  <si>
    <t>RADICADO(23 DIGITOS)</t>
  </si>
  <si>
    <t>DEMANDADO</t>
  </si>
  <si>
    <t xml:space="preserve">DEMANDANTE </t>
  </si>
  <si>
    <t>TIPO DE VINCULACION COMPAÑÍA</t>
  </si>
  <si>
    <t>NOMBRE DE LESIONADO O MUERTO (S)</t>
  </si>
  <si>
    <t>FECHA DE LOS HECHOS</t>
  </si>
  <si>
    <t>FECHA DE SOLICITUD AUDIENCIA PREJUDICIAL</t>
  </si>
  <si>
    <t>FECHA DE AUDIENCIA PREJUDICIAL</t>
  </si>
  <si>
    <t>VALOR DE LAS PRETENSIONES TOTALES DE LA DEMANDA (EN PESOS NO EN SMMLV)</t>
  </si>
  <si>
    <t>PERJUICIOS RECLAMADOS  (EN PESOS NO EN SMMLV)</t>
  </si>
  <si>
    <t>ASEGURADO</t>
  </si>
  <si>
    <t>NIT ASEGURADO</t>
  </si>
  <si>
    <t xml:space="preserve">NO. PÓLIZA VINCULADA (LAS QUE SE NECESITE SOLICITAR). </t>
  </si>
  <si>
    <t>FECHA DE ASIGNACIÓN</t>
  </si>
  <si>
    <t>FECHA DE NOTIFICACIÓN</t>
  </si>
  <si>
    <t xml:space="preserve">FECHA DE CONTESTACION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</si>
  <si>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</si>
  <si>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VISTO BUENO OUTSOUCING</t>
  </si>
  <si>
    <t xml:space="preserve">CONTINGENCIA </t>
  </si>
  <si>
    <t xml:space="preserve">PROBABLE </t>
  </si>
  <si>
    <t xml:space="preserve">EVENTUAL </t>
  </si>
  <si>
    <t>COMENTARIOS CLASIFICACIÓN Y VALOR CONTINGENCIA</t>
  </si>
  <si>
    <t>RESERVA 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</si>
  <si>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</si>
  <si>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</si>
  <si>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</si>
  <si>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</si>
  <si>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</si>
  <si>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COMENTARIOS CAMBIO DE CONTINGENCIA </t>
  </si>
  <si>
    <t xml:space="preserve">ACTUALIZACION DE CONTINGENCIA  </t>
  </si>
  <si>
    <t xml:space="preserve">COMENTARIO Y MOTIVO DE ACTUALIZACION DE CONTINGENCIA </t>
  </si>
  <si>
    <t>COMENTARIOS ABOGADO EXTERNO</t>
  </si>
  <si>
    <t>Descripción</t>
  </si>
  <si>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</si>
  <si>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t xml:space="preserve">Procesos judiciales llevados a cabo en distintas ciudades con los mismos demandantes. </t>
  </si>
  <si>
    <t xml:space="preserve">Demandantes con vínculos consanguineos, de afinidad y/o amistad con el asegurado. </t>
  </si>
  <si>
    <t xml:space="preserve">Prima contratada alta comparada con los ingresos reales del asegurado; Valor del aseguro excesivo o con valor que supera lo devegado por el asegurado. </t>
  </si>
  <si>
    <t>Lesiones y/o afectaciones del asegurado preexistentes.</t>
  </si>
  <si>
    <t xml:space="preserve"> Múltiples reclamos por la misma pérdida y similar.</t>
  </si>
  <si>
    <t>Múltiples aseguramientos del mismo tipo.</t>
  </si>
  <si>
    <r>
      <rPr>
        <b/>
        <sz val="10"/>
        <color theme="1"/>
        <rFont val="Century Gothic"/>
        <family val="2"/>
      </rPr>
      <t>PJ</t>
    </r>
    <r>
      <rPr>
        <sz val="10"/>
        <color theme="1"/>
        <rFont val="Century Gothic"/>
        <family val="2"/>
      </rPr>
      <t xml:space="preserve"> - Exageración pretensiones materiales (lucro cesante y daño emergente).</t>
    </r>
  </si>
  <si>
    <r>
      <rPr>
        <b/>
        <sz val="10"/>
        <color theme="1"/>
        <rFont val="Century Gothic"/>
        <family val="2"/>
      </rPr>
      <t xml:space="preserve">PJ </t>
    </r>
    <r>
      <rPr>
        <sz val="10"/>
        <color theme="1"/>
        <rFont val="Century Gothic"/>
        <family val="2"/>
      </rPr>
      <t>- Lesiones/circunstancias sin relación o inconsistentes con los hechos demandados.</t>
    </r>
  </si>
  <si>
    <r>
      <rPr>
        <b/>
        <sz val="10"/>
        <color theme="1"/>
        <rFont val="Century Gothic"/>
        <family val="2"/>
      </rPr>
      <t xml:space="preserve">PJ </t>
    </r>
    <r>
      <rPr>
        <sz val="10"/>
        <color theme="1"/>
        <rFont val="Century Gothic"/>
        <family val="2"/>
      </rPr>
      <t>- Soportes de asegurados/terceros demandantes adulterados.</t>
    </r>
  </si>
  <si>
    <r>
      <rPr>
        <b/>
        <sz val="10"/>
        <color theme="1"/>
        <rFont val="Century Gothic"/>
        <family val="2"/>
      </rPr>
      <t xml:space="preserve">PJ </t>
    </r>
    <r>
      <rPr>
        <sz val="10"/>
        <color theme="1"/>
        <rFont val="Century Gothic"/>
        <family val="2"/>
      </rPr>
      <t>- Demandantes involucrados en otros siniestros y procesos judiciales.</t>
    </r>
  </si>
  <si>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</si>
  <si>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</si>
  <si>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r>
      <rPr>
        <b/>
        <sz val="10"/>
        <color theme="1"/>
        <rFont val="Century Gothic"/>
        <family val="2"/>
      </rPr>
      <t xml:space="preserve">PJ </t>
    </r>
    <r>
      <rPr>
        <sz val="10"/>
        <color theme="1"/>
        <rFont val="Century Gothic"/>
        <family val="2"/>
      </rPr>
      <t>- Sumas elevadas aseguradas con respecto a la ocupación desarrollada del asegurado.</t>
    </r>
  </si>
  <si>
    <r>
      <rPr>
        <b/>
        <sz val="10"/>
        <color theme="1"/>
        <rFont val="Century Gothic"/>
        <family val="2"/>
      </rPr>
      <t xml:space="preserve">PJ </t>
    </r>
    <r>
      <rPr>
        <sz val="10"/>
        <color theme="1"/>
        <rFont val="Century Gothic"/>
        <family val="2"/>
      </rPr>
      <t>- Reticencia</t>
    </r>
  </si>
  <si>
    <r>
      <rPr>
        <b/>
        <sz val="10"/>
        <color theme="1"/>
        <rFont val="Century Gothic"/>
        <family val="2"/>
      </rPr>
      <t>PJ</t>
    </r>
    <r>
      <rPr>
        <sz val="10"/>
        <color theme="1"/>
        <rFont val="Century Gothic"/>
        <family val="2"/>
      </rPr>
      <t xml:space="preserve"> - Reclamaciones presentadas durante la misma vigencia de la póliza por cisrcunsatancias similares. </t>
    </r>
  </si>
  <si>
    <r>
      <rPr>
        <b/>
        <sz val="10"/>
        <color theme="1"/>
        <rFont val="Century Gothic"/>
        <family val="2"/>
      </rPr>
      <t>PJ</t>
    </r>
    <r>
      <rPr>
        <sz val="10"/>
        <color theme="1"/>
        <rFont val="Century Gothic"/>
        <family val="2"/>
      </rPr>
      <t xml:space="preserve"> - El asegurado tiene más de un seguro de vida en la misma o con otras compañías.</t>
    </r>
  </si>
  <si>
    <t>ANTIFRAUDE</t>
  </si>
  <si>
    <t>SI / NO</t>
  </si>
  <si>
    <t xml:space="preserve">En caso de ser afirmativo, explicar: </t>
  </si>
  <si>
    <t>Validar si en proceso se presentan alguna de las siguientes situaciones :</t>
  </si>
  <si>
    <t>Diferencia entre el lucro cesante y daño emergente pretendidos por los demandantes en el proceso judicial Vs tasacion objetivada.</t>
  </si>
  <si>
    <t>Documentos falsos aportados como pruabas; Vehículos con daños severos y no reportan lesionados; Médico de terceros (especializado), también está involucrado en otros diagnósticos;  ITP Irregularidad en el proceso de calificación; Diagnósticos médicos sin el debido sustento.</t>
  </si>
  <si>
    <t>41001-40-03-001-2024-00541-00</t>
  </si>
  <si>
    <t>Juzgado Primero Civil Municipal de Neiva</t>
  </si>
  <si>
    <t>1. Clínica Uros S.A. Nit. 813.011.577-4
2. Álvaro Fernando Martínez Palencia C.C. 12.553.149</t>
  </si>
  <si>
    <t>1. Luis Felipe Peralta García (victima directa) C.C. 1.075.251.279
2. Joyce Ariana Peralta Mora (hija) NUIP. 1.075.321.800 - Fecha nacimiento 29/10/2017
3. Keity Thaliana Perala Mora (hija) NUIP. 1.075.256.361 - Fecha nacimiento 02/10/2009</t>
  </si>
  <si>
    <t>Luis Felipe Peralta García</t>
  </si>
  <si>
    <t>04 de marzo de 2019</t>
  </si>
  <si>
    <t>01 de septiembre de 2022</t>
  </si>
  <si>
    <t>23 de septiembre de 2022</t>
  </si>
  <si>
    <t>R.C. Profesional</t>
  </si>
  <si>
    <t>El señor Luis Felipe Peralta García ingresó a laborar el día 24 de octubre de 2017 para el Grupo Nutresa a través de contrato de obra labor suscrito con Nases Empresa de Servicios Temporales S.A.S desempeñando el cargo de auxiliar de distribución, ejecutando labores como conductor de un furgón y distribuidor de mercancía.   El día 21 de julio de 2018 sobre las 9:15 a. m., al ejercer sus funciones cotidianas, desciende del vehículo que utilizaba como medio de transporte y se resbala en las escaleras, generando heridas en el codo y rodilla izquierda.
El 27 de julio de 2018 le practican una resonancia magnética de rodilla izquierda en la Clínica Uros en Neiva (Huila), donde se diagnostica: ruptura parcial de ligamento cruzado posterior. El 15 de diciembre de 2018 es valorado nuevamente por la especialidad médica de ortopedia y traumatología de la Clínica Uros S.A. a cargo del galeno Álvaro Fernando Martinez Palencia quien conceptúa una lesión probable de LCP, por tal motivo envía orden de servicios para cirugía de reconstrucción de ligamento cruzado anterior con injerto autólogo o con aloinjerto por artroscopía, cometiendo de esta manera un error en la indicación del ligamento a operar por cuanto, de conformidad con la resonancia magnética de rodilla izquierda de fecha 27 de julio de 2018 el ligamento afectado era el POSTERIOR.
Es así como el cuatro (04) de marzo de 2019 el paciente ingresa a sala de cirugía por inestabilidad de rodilla izquierda secundaria a lesión de ligamento cruzado ANTERIOR por lo cual es llevado a reconstrucción de ligamento cruzado anterior con injerto autólogo o con aloinjerto por artroscopia de rodilla izquierda, ocasionando así un daño irreversible como quiera que el ligamento que debía operarse era el ligamento POSTERIOR y no el ANTERIOR como en efecto se hizo.
Con posterioridad a la realización del procedimiento el señor Peralta continua con seguimiento y control con ortopedia por presentar limitación y dolor a la movilidad de la rodilla izquierda incluyendo inestabilidad de la misma. Si bien el 21 de enero de 2021 se cerro su caso por parte del área de medicina laboral calificando una perdida de capacidad laboral del 0%, se sometió a un nuevo análisis el 01 de septiembre de 2023 en donde el médico cirujano Luis Norberto Correa Sánchez lo calificó con una pérdida de capacidad laboral del 40.2% con fecha de estructuración del 21 de julio de 2018 cuyo origen es enfermedad laboral.</t>
  </si>
  <si>
    <t>Daño Moral</t>
  </si>
  <si>
    <t>Daño a la Salud</t>
  </si>
  <si>
    <t>Clínica Uros S.A.</t>
  </si>
  <si>
    <t>022292076/0</t>
  </si>
  <si>
    <t>06  de octubre de 2024</t>
  </si>
  <si>
    <t>18 de octubre de 2024</t>
  </si>
  <si>
    <t>18 de noviembre de 2024</t>
  </si>
  <si>
    <t>145488718- APJ32676</t>
  </si>
  <si>
    <t xml:space="preserve">RC PROFESIONAL </t>
  </si>
  <si>
    <t>10% DE LA PERDIDA, MINIMO $5.000.000</t>
  </si>
  <si>
    <t>26/06/2018- 26/06/2019</t>
  </si>
  <si>
    <t>Consultada la siniestralidad de la póliza vinculada, a corte de septiembre de 2024, se han realizado pagos por valor  de $10.992.585</t>
  </si>
  <si>
    <t>EXCEPCIONES FRENTE A LA DEMANDA
-	Excepciones planteadas por quien formulo el llamamiento en garantía a mi representada
-	Inexistencia de falla médica y de responsabilidad, debido a la prestación diligente, oportuna, adecuada, cuidadosa carente de culpa realizada por la Clínica Uros S.A.S.
-	Inexistente relacion de causalidad entre el daño o perjuicio alegado por la parte actora y la actuación de la Clinica Uros S.A.S.
-	Incumplimiento de las cargas de que trata el artículo 167 del Codigo General del Proceso.
-	Improcedencia del reconocimiento del lucro cesante.
-	Tasación exorbitante del daño moral.
-	Improcedencia del reconocimiento del daño a la salud – inexistencia de dicha tipología en la jurisdicción civil.
-	Genérica o innominada.
EXCEPCIONES FRENTE AL LLAMAMIENTO EN GARANTIA
-	Inexistencia de obligación indemnizatoria a cargo de Allianz Seguros S.A. por cuanto no se cumplen de manera simultanea los presupuestos de la modalidad de cobertura temporal pactada en la Póliza de Seguro de Responsabilidad Civil Profesional Clínicas y Hospitales No. 022292076/0.
-	Falta de legitimación en la causa por pasiva de Allianz Seguros S.A.
-	Subsidiariamente inexistencia de obligación indemnizatoria, por cuanto no se ha realizado el riesgo asegurado en la Póliza de Seguro de Responsabilidad Civil Profesional Clínicas y Hospitales No. 022292076/0.
-	Riesgos expresamente excluidos en la Póliza de Seguro de Responsabilidad Civil Profesional Clínicas y Hospitales No. 022292076/0.
-	Carácter meramente indemnizatorio que revisten los contratos de seguros.
-	En cualquier caso, de ninguna forma se podrá exceder el límite de valor asegurado en la póliza No. 022292076/0.
-	Límites máximos de responsabilidad del asegurador en lo ateniente al deducible pactado en la póliza No. 022292076/0.
-	Disponibilidad del valor asegurado.
-	Sujeción a las condiciones particulares y generales del contrato de seguro, en la que se identifica la póliza No. 022292076/0 el clausulado y los amparos.
-	Prescripción ordinaria de las acciones derivadas del contrato de seguro.
-	Genérica o innominada</t>
  </si>
  <si>
    <t>La contingencia se califica como REMOTA, teniendo en cuenta que, en el caso de marras la póliza no presta cobertura temporal puesto que se pactó en la modalidad sunset y no concurren los dos requisitos para que ella opere, toda vez que el reclamo del tercero al asegurado se efectuó más de dos años después a la finalización de la vigencia del seguro.
Lo primero que debe tomarse en consideración, es que la Póliza de Seguro de Responsabilidad Civil Profesional Clínicas y Hospitales No. 022292076/0 cuyo asegurado es la Clínica Uros S.A., presta cobertura material pero no temporal, de conformidad con los hechos y pretensiones, expuestos en el líbelo de la demanda. Frente a la cobertura material se indica que el contrato de seguro ampara la responsabilidad civil profesional, pretensión que se le endilga al asegurado. No obstante, frente a la cobertura temporal, debe señalarse que la modalidad pactada en el contrato de seguro es la denominada SUNSET, la cual ampara la responsabilidad derivada de los daños por hechos ocurridos durante la vigencia de la póliza y cuyas consecuencias sean reclamadas al asegurado o a la aseguradora durante la misma vigencia o dentro de los dos años siguientes a su terminación. En consecuencia, en este caso no se reúnen los dos presupuestos temporales para la afectación de la póliza, puesto que, si bien el hecho dañoso ocurrió el 4 de marzo de 2019, es decir dentro de la vigencia de la póliza comprendida entre el 26 de junio de 2018 y el 25 de junio de 2019; el reclamo de la víctima al asegurado ocurrió el 23 de septiembre de 2022 con la audiencia de conciliación extrajudicial, es decir por fuera de los dos años siguientes a la terminación de la póliza, lo que lleva a concluir que no existe cobertura temporal del seguro.
Por otro lado, frente a la responsabilidad del asegurado, debe decirse que no se encuentra acreditada. pues aunque el demandante reprocha el procedimiento quirúrgico realizado el 4 de marzo de 2019 en el cual supuestamente se habría operado el ligamento cruzado posterior de la rodilla, cuando el ligamento afectado era el anterior; lo cierto es que la historia clínica obrante en el expediente deja sin fundamento tales afirmaciones,comoquiera que el paciente antes de la cirugía no contaba con un diagnóstico definitivo de ruptura de ligamento anterior, pues aquel contaba con una mera imagen sugestiva emitida por la especialización de Radiología, es decir, existían dudas acerca de si dicho ligamento anterior estaba roto y esa fue la razón por la cual se le ordenó la cirugía del 4 de marzo de 2019 que correspondió a una cirugía artroscópica diagnóstica terapéutica con la que en efecto se pretendía realizar un diagnóstico definitivo, y en ella se constató la verdadera condición de la rodilla izquierda del señor Luis Felipe Peralta, encontrando una ruptura total del ligamento cruzado anterior, por lo que en esa misma intervención se le colocó un injerto para su corrección. Es así que no se encuentran situaciones particulares que lleven a indicar que el personal médico encargado de practicar la intervención quirúrgica haya incurrido en un error de diagnóstico y mucho menos que se haya operado un ligamento incorrecto. Así las cosas, los daños patrimoniales derivados de la pérdida de capacidad laboral y ocupacional del 40,2% certificada por un médico particular, no es imputable a Clínica Uros en la medida en que el demandante sufrió la rotura de ligamento como consecuencia de un accidente laboral y las atenciones médicas fueron adecuadas, al margen de las secuelas de dolor que pueda referir el paciente, aunado al hecho de que por parte de la ARL el demandante fue calificado con 0% de PCL por lo tanto, en gracia de discusión no existe un nexo causal entre dicho daño y la atención prodigada, igual suerte corre el perjuicio extrapatrimonial reclamado. 
Todo lo indicado, sin perjuicio del carácter contingente del proceso.</t>
  </si>
  <si>
    <t>Como liquidación objetiva de perjuicios se tendrá en cuenta la suma de $63.039.910 teniendo en cuenta lo siguiente:
1. Lucro Cesante: Se tendrá en cuenta la suma de $30.044.344. Debe indicarse que para efectos de liquidar el lucro cesante consolidado y futuro se tendrá en cuenta la presunción del salario mínimo contenida en la sentencia SC-48032019 y la pérdida de capacidad laboral acreditada por el demandante, aunque aquella este sujeta a contradicción. Para efectuar la liquidación no es posible acoger el valor de xxx correspondiente presuntamente al salrio devengado por el demandante para la fecha de ocurrencia del hecho (4 de marzo de 2019) pues si bien se aporta como anexo un contrato de trabajo por obra o naturaleza de la labor del año 2017, el mismo contempla un pago por horas sin un registro que dé cuenta sobre las horas trabajadas y en todo caso no hay sustento que evidencie el desempeño de labores bajo dicha figura para el año 2019, por tal razón se hace el cálculo con el salario minimo del año 2024 correspondiente a $1.300.0000 y sobre una base del 40,2% de aquel, toda vez que dicho porcentaje corresponde al porcentaje de pérdida de capacidad laboral, por lo que el IBL es de $522.600.  Con lo anterior multiplicamos el IBL por el número de meses transcurridos entre la fecha del hecho 4 de marzo de 2019 y la fecha de esta liquidación, 21 de noviembre de 2024,  lo que arroja un total de 68 meses y la suma de $35.536.800. Ahora bien, frente al lucro cesante futuro tenemos que el señor Peralta contaba con 27 años de edad para la fecha del suceso, lo que supone una expectativa de vida de 53,2 años (626,4 meses) de acuerdo con lo indicado por la Resolución 1555 de 2010 de la Superintendencia Financiera y a dicho número de meses se restan los ya reconocidos por lucro cesante consolidado, lo que deja un valor de 558,4 meses. Finalmente, y atendiendo al IBL por el periodo indemnizable se obtiene la suma de $291.819.840. Pese al valor final obtenido para el lucro cesante consolidado y futuro, bajo el principio de congruencia, se acogerá la suma declarada por el demandante en el juramento estimatorio que corresponde a $30.044.344.
2. Daño Moral: Se tasa como indemnización por este perjuicio la suma de $30.000.000 pretendidas en favor de la víctima y sus hijas (relaciones de primer grado de consanguinidad). Lo anterior en atención a que aunque existe discusión sobre el nexo causal entre el daño y la acción del asegurado, para los efectos necesarios será prudente tasar el perjuicio de conformidad con el soporte obrante hasta este momento en donde se refiere que el demandante presenta una inestabilidad para la marcha y en esa medida atendiendo a recuentos jurisprudenciales para cuantificar este perjuicio se tendrá como base la sentencia  SC15/10/2024 exp. 6199, en la cual se reconoció por concepto de daño moral la suma de $15.000.000 a la víctima directa a causa de la amputación de su miembro inferior izquierdo, como consecuencia de un desacierto en el diagnóstico y procedimiento terapéutico realizado. Empero se aclara que dicho fallo sirve para cuantificar el reconocimiento de este perjuicio de acuerdo a la gravedad de las secuelas. En el caso concreto y atendiendo a que la intervención quirúrgica fue adelantada con éxito, sin que el personal médico encargado haya incurrido en un error pues intervino el ligamento cruzado que presentaba una rotura total (anterior) y que el paciente no tuvo una perdida de su extremidad, se tasa la suma de $10.000.000 para cada uno de los demandantes. 
3. Daño a la salud: Si bien se advierte que en la jurisdicción civil no se reconoce el daño a la salud, lo cierto es que el juez puede adecuar la pretensión bajo el principio de "iura novit curia" entendiéndolo como un daño a la vida de relación. En tal virtud, se tendrá en cuenta como indemnización por este perjuicio la suma de $10.000.000 para la víctima directa. Debe precisarse que para llevar al juez a estudiar el reconocimiento de dicha naturaleza extrapatrimonial y de carácter especial, se requiere por parte de quien lo reclama una plataforma fáctico - probatoria que permita ver la realidad del daño que alega y su supuesto grado de afección. Atendiendo a la particularidad del asunto, pues se trata de un paciente que advierte padecer de impedimentos físicos en su extremidad inferior izquierda como consecuencia de la cirugía practicada el 4 de marzo de 2019, ante la falta de criterios jurisprudenciales unificados para cuantificar este perjuicio se tendrá como base el criterio para el reconocimiento del daño moral y se mantendrá de forma exclusiva para la víctima directa en $10.000.000.
4. Deducible: Se tiene entonces hasta ahora una suma total objetivada de $70.044.344 a la cual debemos restar el valor del deducible pactado en la póliza y que corresponde al 10% de la pérdida, mínimo $5.000.000. Una vez realizada dicha operación se obtiene como resultado final objetivado la suma de $63.039.910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</si>
</sst>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_-&quot;$&quot;\ * #,##0_-;\-&quot;$&quot;\ * #,##0_-;_-&quot;$&quot;\ *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20"/>
      <color theme="0"/>
      <name val="Calibri"/>
      <family val="2"/>
      <scheme val="minor"/>
    </font>
    <font>
      <b/>
      <sz val="10"/>
      <color theme="0"/>
      <name val="Century Gothic"/>
      <family val="2"/>
    </font>
    <font>
      <sz val="10"/>
      <color theme="1"/>
      <name val="Century Gothic"/>
      <family val="2"/>
    </font>
    <font>
      <b/>
      <sz val="10"/>
      <color theme="1"/>
      <name val="Century Gothic"/>
      <family val="2"/>
    </font>
    <font>
      <sz val="10"/>
      <name val="Calibri"/>
      <family val="2"/>
      <scheme val="minor"/>
    </font>
    <font>
      <sz val="11"/>
      <color rgb="FF00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2" fillId="0" borderId="2" xfId="0" applyFont="1" applyBorder="1" applyAlignment="1">
      <alignment horizontal="justify" vertical="top"/>
    </xf>
    <xf numFmtId="0" fontId="4" fillId="2" borderId="8" xfId="0" applyFont="1" applyFill="1" applyBorder="1" applyAlignment="1">
      <alignment horizontal="justify" vertical="center"/>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6" fontId="0" fillId="0" borderId="1" xfId="1" applyNumberFormat="1" applyFont="1" applyBorder="1" applyAlignment="1">
      <alignment horizontal="justify" vertical="top"/>
    </xf>
    <xf numFmtId="6" fontId="6" fillId="7" borderId="1" xfId="1" applyNumberFormat="1" applyFont="1" applyFill="1" applyBorder="1" applyAlignment="1" applyProtection="1">
      <alignment horizontal="center" vertical="top"/>
      <protection locked="0"/>
    </xf>
    <xf numFmtId="6" fontId="0" fillId="0" borderId="1" xfId="1" applyNumberFormat="1" applyFont="1" applyBorder="1" applyAlignment="1" applyProtection="1">
      <alignment horizontal="justify" vertical="top"/>
      <protection locked="0"/>
    </xf>
    <xf numFmtId="6" fontId="0" fillId="0" borderId="1" xfId="1" applyNumberFormat="1" applyFont="1" applyBorder="1" applyAlignment="1" applyProtection="1">
      <alignment horizontal="center" vertical="top"/>
      <protection locked="0"/>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7"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12" fillId="0" borderId="2" xfId="0" applyFont="1" applyBorder="1" applyAlignment="1">
      <alignment horizontal="justify" vertical="top" wrapText="1"/>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6" fontId="0" fillId="5" borderId="2" xfId="1" applyNumberFormat="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7"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2" xfId="0" applyBorder="1" applyAlignment="1" applyProtection="1">
      <alignment horizontal="justify" vertical="top" wrapText="1"/>
      <protection locked="0"/>
    </xf>
    <xf numFmtId="0" fontId="0" fillId="0" borderId="11" xfId="0" applyBorder="1" applyAlignment="1" applyProtection="1">
      <alignment horizontal="justify" vertical="top"/>
      <protection locked="0"/>
    </xf>
    <xf numFmtId="0" fontId="7" fillId="2" borderId="11" xfId="0" applyFont="1" applyFill="1" applyBorder="1" applyAlignment="1" applyProtection="1">
      <alignment horizontal="center" vertical="top"/>
      <protection locked="0"/>
    </xf>
    <xf numFmtId="0" fontId="11"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7" borderId="5" xfId="0" applyFill="1" applyBorder="1" applyAlignment="1" applyProtection="1">
      <alignment horizontal="left" vertical="top" wrapText="1"/>
      <protection locked="0"/>
    </xf>
    <xf numFmtId="0" fontId="0" fillId="7"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1" xfId="0" applyBorder="1" applyAlignment="1" applyProtection="1">
      <alignment horizontal="justify" vertical="top" wrapText="1"/>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1" xfId="3" applyNumberFormat="1" applyFont="1" applyFill="1" applyBorder="1" applyAlignment="1">
      <alignment horizontal="justify" vertical="top"/>
    </xf>
    <xf numFmtId="0" fontId="0" fillId="0" borderId="1" xfId="0" applyBorder="1" applyAlignment="1">
      <alignment horizontal="center" vertical="top" wrapText="1"/>
    </xf>
    <xf numFmtId="42" fontId="0" fillId="5" borderId="1" xfId="1" applyFont="1" applyFill="1" applyBorder="1" applyAlignment="1">
      <alignment horizontal="justify" vertical="top"/>
    </xf>
    <xf numFmtId="44" fontId="0" fillId="5" borderId="1" xfId="3" applyFont="1" applyFill="1" applyBorder="1" applyAlignment="1">
      <alignment horizontal="center"/>
    </xf>
    <xf numFmtId="0" fontId="0" fillId="5" borderId="1" xfId="0" applyFill="1" applyBorder="1" applyAlignment="1">
      <alignment horizontal="justify" vertical="top"/>
    </xf>
    <xf numFmtId="0" fontId="3" fillId="2" borderId="4" xfId="0" applyFont="1" applyFill="1" applyBorder="1" applyAlignment="1">
      <alignment horizontal="center" vertical="top"/>
    </xf>
    <xf numFmtId="0" fontId="0" fillId="7" borderId="13" xfId="0" applyFill="1" applyBorder="1" applyAlignment="1">
      <alignment horizontal="justify" vertical="top"/>
    </xf>
    <xf numFmtId="0" fontId="0" fillId="7" borderId="0" xfId="0" applyFill="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D35"/>
  <sheetViews>
    <sheetView topLeftCell="A19" zoomScaleNormal="100" workbookViewId="0">
      <selection activeCell="C20" sqref="C20"/>
    </sheetView>
  </sheetViews>
  <sheetFormatPr baseColWidth="10" defaultColWidth="0" defaultRowHeight="14.4" x14ac:dyDescent="0.3"/>
  <cols>
    <col min="1" max="1" width="92.6640625" style="6" customWidth="1"/>
    <col min="2" max="2" width="63.88671875" style="6" customWidth="1"/>
    <col min="3" max="3" width="75.109375" style="6" customWidth="1"/>
    <col min="4" max="16384" width="11.44140625" style="2" hidden="1"/>
  </cols>
  <sheetData>
    <row r="1" spans="1:3" ht="28.5" customHeight="1" x14ac:dyDescent="0.3">
      <c r="A1" s="46" t="s">
        <v>29</v>
      </c>
      <c r="B1" s="46"/>
      <c r="C1" s="46"/>
    </row>
    <row r="2" spans="1:3" x14ac:dyDescent="0.3">
      <c r="A2" s="5" t="s">
        <v>121</v>
      </c>
      <c r="B2" s="48" t="s">
        <v>177</v>
      </c>
      <c r="C2" s="49"/>
    </row>
    <row r="3" spans="1:3" x14ac:dyDescent="0.3">
      <c r="A3" s="5" t="s">
        <v>110</v>
      </c>
      <c r="B3" s="50" t="s">
        <v>178</v>
      </c>
      <c r="C3" s="51"/>
    </row>
    <row r="4" spans="1:3" x14ac:dyDescent="0.3">
      <c r="A4" s="5" t="s">
        <v>122</v>
      </c>
      <c r="B4" s="44" t="s">
        <v>179</v>
      </c>
      <c r="C4" s="51"/>
    </row>
    <row r="5" spans="1:3" ht="14.4" customHeight="1" x14ac:dyDescent="0.3">
      <c r="A5" s="5" t="s">
        <v>123</v>
      </c>
      <c r="B5" s="52" t="s">
        <v>180</v>
      </c>
      <c r="C5" s="51"/>
    </row>
    <row r="6" spans="1:3" x14ac:dyDescent="0.3">
      <c r="A6" s="5" t="s">
        <v>124</v>
      </c>
      <c r="B6" s="47" t="s">
        <v>111</v>
      </c>
      <c r="C6" s="47"/>
    </row>
    <row r="7" spans="1:3" x14ac:dyDescent="0.3">
      <c r="A7" s="5" t="s">
        <v>125</v>
      </c>
      <c r="B7" s="47" t="s">
        <v>181</v>
      </c>
      <c r="C7" s="47"/>
    </row>
    <row r="8" spans="1:3" x14ac:dyDescent="0.3">
      <c r="A8" s="5" t="s">
        <v>126</v>
      </c>
      <c r="B8" s="43" t="s">
        <v>182</v>
      </c>
      <c r="C8" s="43"/>
    </row>
    <row r="9" spans="1:3" x14ac:dyDescent="0.3">
      <c r="A9" s="5" t="s">
        <v>127</v>
      </c>
      <c r="B9" s="43" t="s">
        <v>183</v>
      </c>
      <c r="C9" s="43"/>
    </row>
    <row r="10" spans="1:3" x14ac:dyDescent="0.3">
      <c r="A10" s="5" t="s">
        <v>128</v>
      </c>
      <c r="B10" s="43" t="s">
        <v>184</v>
      </c>
      <c r="C10" s="43"/>
    </row>
    <row r="11" spans="1:3" ht="23.25" customHeight="1" x14ac:dyDescent="0.3">
      <c r="A11" s="5" t="s">
        <v>16</v>
      </c>
      <c r="B11" s="44" t="s">
        <v>185</v>
      </c>
      <c r="C11" s="45"/>
    </row>
    <row r="12" spans="1:3" x14ac:dyDescent="0.3">
      <c r="A12" s="54" t="s">
        <v>137</v>
      </c>
      <c r="B12" s="43" t="s">
        <v>186</v>
      </c>
      <c r="C12" s="47"/>
    </row>
    <row r="13" spans="1:3" ht="30" customHeight="1" x14ac:dyDescent="0.3">
      <c r="A13" s="54"/>
      <c r="B13" s="47"/>
      <c r="C13" s="47"/>
    </row>
    <row r="14" spans="1:3" ht="73.5" customHeight="1" x14ac:dyDescent="0.3">
      <c r="A14" s="54"/>
      <c r="B14" s="47"/>
      <c r="C14" s="47"/>
    </row>
    <row r="15" spans="1:3" x14ac:dyDescent="0.3">
      <c r="A15" s="5" t="s">
        <v>129</v>
      </c>
      <c r="B15" s="57">
        <v>196910245</v>
      </c>
      <c r="C15" s="58"/>
    </row>
    <row r="16" spans="1:3" ht="33.75" customHeight="1" x14ac:dyDescent="0.3">
      <c r="A16" s="59" t="s">
        <v>130</v>
      </c>
      <c r="B16" s="60" t="s">
        <v>35</v>
      </c>
      <c r="C16" s="60"/>
    </row>
    <row r="17" spans="1:3" ht="33.75" customHeight="1" x14ac:dyDescent="0.3">
      <c r="A17" s="59"/>
      <c r="B17" s="10" t="s">
        <v>36</v>
      </c>
      <c r="C17" s="39">
        <v>30044344</v>
      </c>
    </row>
    <row r="18" spans="1:3" ht="33.75" customHeight="1" x14ac:dyDescent="0.3">
      <c r="A18" s="59"/>
      <c r="B18" s="10" t="s">
        <v>37</v>
      </c>
      <c r="C18" s="39">
        <v>0</v>
      </c>
    </row>
    <row r="19" spans="1:3" x14ac:dyDescent="0.3">
      <c r="A19" s="59"/>
      <c r="B19" s="61" t="s">
        <v>38</v>
      </c>
      <c r="C19" s="62"/>
    </row>
    <row r="20" spans="1:3" x14ac:dyDescent="0.3">
      <c r="A20" s="59"/>
      <c r="B20" s="10" t="s">
        <v>187</v>
      </c>
      <c r="C20" s="39">
        <v>100516392</v>
      </c>
    </row>
    <row r="21" spans="1:3" x14ac:dyDescent="0.3">
      <c r="A21" s="59"/>
      <c r="B21" s="10" t="s">
        <v>188</v>
      </c>
      <c r="C21" s="39">
        <v>66349509</v>
      </c>
    </row>
    <row r="22" spans="1:3" x14ac:dyDescent="0.3">
      <c r="A22" s="59"/>
      <c r="B22" s="61" t="s">
        <v>92</v>
      </c>
      <c r="C22" s="62"/>
    </row>
    <row r="23" spans="1:3" x14ac:dyDescent="0.3">
      <c r="A23" s="59"/>
      <c r="B23" s="10"/>
      <c r="C23" s="15"/>
    </row>
    <row r="24" spans="1:3" x14ac:dyDescent="0.3">
      <c r="A24" s="5" t="s">
        <v>131</v>
      </c>
      <c r="B24" s="47" t="s">
        <v>189</v>
      </c>
      <c r="C24" s="47"/>
    </row>
    <row r="25" spans="1:3" x14ac:dyDescent="0.3">
      <c r="A25" s="5" t="s">
        <v>132</v>
      </c>
      <c r="B25" s="47">
        <v>8130115774</v>
      </c>
      <c r="C25" s="47"/>
    </row>
    <row r="26" spans="1:3" x14ac:dyDescent="0.3">
      <c r="A26" s="5" t="s">
        <v>133</v>
      </c>
      <c r="B26" s="47" t="s">
        <v>190</v>
      </c>
      <c r="C26" s="47"/>
    </row>
    <row r="27" spans="1:3" x14ac:dyDescent="0.3">
      <c r="A27" s="5" t="s">
        <v>134</v>
      </c>
      <c r="B27" s="55" t="s">
        <v>191</v>
      </c>
      <c r="C27" s="56"/>
    </row>
    <row r="28" spans="1:3" x14ac:dyDescent="0.3">
      <c r="A28" s="5" t="s">
        <v>135</v>
      </c>
      <c r="B28" s="53" t="s">
        <v>192</v>
      </c>
      <c r="C28" s="53"/>
    </row>
    <row r="29" spans="1:3" x14ac:dyDescent="0.3">
      <c r="A29" s="5" t="s">
        <v>136</v>
      </c>
      <c r="B29" s="47" t="s">
        <v>193</v>
      </c>
      <c r="C29" s="47"/>
    </row>
    <row r="34" spans="4:4" x14ac:dyDescent="0.3">
      <c r="D34" s="2" t="str">
        <f t="shared" ref="D34:D35" si="0">UPPER(A34)</f>
        <v/>
      </c>
    </row>
    <row r="35" spans="4:4" x14ac:dyDescent="0.3">
      <c r="D35" s="2" t="str">
        <f t="shared" si="0"/>
        <v/>
      </c>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opLeftCell="B1" zoomScale="85" zoomScaleNormal="85" workbookViewId="0">
      <selection activeCell="C30" sqref="C30"/>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25.8" x14ac:dyDescent="0.3">
      <c r="A1" s="63" t="s">
        <v>28</v>
      </c>
      <c r="B1" s="63"/>
      <c r="C1" s="63"/>
    </row>
    <row r="2" spans="1:3" x14ac:dyDescent="0.3">
      <c r="A2" s="12" t="s">
        <v>14</v>
      </c>
      <c r="B2" s="64" t="s">
        <v>194</v>
      </c>
      <c r="C2" s="65"/>
    </row>
    <row r="3" spans="1:3" x14ac:dyDescent="0.3">
      <c r="A3" s="5" t="s">
        <v>2</v>
      </c>
      <c r="B3" s="47" t="str">
        <f>'GENERALES NOTA 322'!B2:C2</f>
        <v>41001-40-03-001-2024-00541-00</v>
      </c>
      <c r="C3" s="47"/>
    </row>
    <row r="4" spans="1:3" x14ac:dyDescent="0.3">
      <c r="A4" s="5" t="s">
        <v>0</v>
      </c>
      <c r="B4" s="47" t="str">
        <f>'GENERALES NOTA 322'!B3:C3</f>
        <v>Juzgado Primero Civil Municipal de Neiva</v>
      </c>
      <c r="C4" s="47"/>
    </row>
    <row r="5" spans="1:3" x14ac:dyDescent="0.3">
      <c r="A5" s="5" t="s">
        <v>93</v>
      </c>
      <c r="B5" s="47" t="str">
        <f>'GENERALES NOTA 322'!B4:C4</f>
        <v>1. Clínica Uros S.A. Nit. 813.011.577-4
2. Álvaro Fernando Martínez Palencia C.C. 12.553.149</v>
      </c>
      <c r="C5" s="47"/>
    </row>
    <row r="6" spans="1:3" x14ac:dyDescent="0.3">
      <c r="A6" s="5" t="s">
        <v>1</v>
      </c>
      <c r="B6" s="47" t="str">
        <f>'GENERALES NOTA 322'!B5:C5</f>
        <v>1. Luis Felipe Peralta García (victima directa) C.C. 1.075.251.279
2. Joyce Ariana Peralta Mora (hija) NUIP. 1.075.321.800 - Fecha nacimiento 29/10/2017
3. Keity Thaliana Perala Mora (hija) NUIP. 1.075.256.361 - Fecha nacimiento 02/10/2009</v>
      </c>
      <c r="C6" s="47"/>
    </row>
    <row r="7" spans="1:3" x14ac:dyDescent="0.3">
      <c r="A7" s="5" t="s">
        <v>94</v>
      </c>
      <c r="B7" s="47" t="str">
        <f>'GENERALES NOTA 322'!B6:C6</f>
        <v>LLAMADA EN GARANTIA</v>
      </c>
      <c r="C7" s="47"/>
    </row>
    <row r="8" spans="1:3" x14ac:dyDescent="0.3">
      <c r="A8" s="12" t="s">
        <v>15</v>
      </c>
      <c r="B8" s="47">
        <v>22292076</v>
      </c>
      <c r="C8" s="47"/>
    </row>
    <row r="9" spans="1:3" x14ac:dyDescent="0.3">
      <c r="A9" s="12" t="s">
        <v>16</v>
      </c>
      <c r="B9" s="47" t="s">
        <v>195</v>
      </c>
      <c r="C9" s="47"/>
    </row>
    <row r="10" spans="1:3" x14ac:dyDescent="0.3">
      <c r="A10" s="12" t="s">
        <v>61</v>
      </c>
      <c r="B10" s="64">
        <v>1200000000</v>
      </c>
      <c r="C10" s="66"/>
    </row>
    <row r="11" spans="1:3" x14ac:dyDescent="0.3">
      <c r="A11" s="12" t="s">
        <v>100</v>
      </c>
      <c r="B11" s="64" t="s">
        <v>196</v>
      </c>
      <c r="C11" s="65"/>
    </row>
    <row r="12" spans="1:3" x14ac:dyDescent="0.3">
      <c r="A12" s="12" t="s">
        <v>47</v>
      </c>
      <c r="B12" s="50" t="s">
        <v>54</v>
      </c>
      <c r="C12" s="51"/>
    </row>
    <row r="13" spans="1:3" x14ac:dyDescent="0.3">
      <c r="A13" s="12" t="s">
        <v>17</v>
      </c>
      <c r="B13" s="47" t="s">
        <v>197</v>
      </c>
      <c r="C13" s="47"/>
    </row>
    <row r="14" spans="1:3" x14ac:dyDescent="0.3">
      <c r="A14" s="12" t="s">
        <v>18</v>
      </c>
      <c r="B14" s="47" t="s">
        <v>21</v>
      </c>
      <c r="C14" s="47"/>
    </row>
    <row r="15" spans="1:3" x14ac:dyDescent="0.3">
      <c r="A15" s="12" t="s">
        <v>19</v>
      </c>
      <c r="B15" s="47" t="s">
        <v>21</v>
      </c>
      <c r="C15" s="47"/>
    </row>
    <row r="16" spans="1:3" x14ac:dyDescent="0.3">
      <c r="A16" s="67" t="s">
        <v>20</v>
      </c>
      <c r="B16" s="47"/>
      <c r="C16" s="47"/>
    </row>
    <row r="17" spans="1:3" x14ac:dyDescent="0.3">
      <c r="A17" s="68"/>
      <c r="B17" s="8" t="s">
        <v>27</v>
      </c>
      <c r="C17" s="9" t="s">
        <v>4</v>
      </c>
    </row>
    <row r="18" spans="1:3" x14ac:dyDescent="0.3">
      <c r="A18" s="68"/>
      <c r="B18" s="10"/>
      <c r="C18" s="10"/>
    </row>
    <row r="19" spans="1:3" x14ac:dyDescent="0.3">
      <c r="A19" s="68"/>
      <c r="B19" s="10"/>
      <c r="C19" s="10"/>
    </row>
    <row r="20" spans="1:3" x14ac:dyDescent="0.3">
      <c r="A20" s="68"/>
      <c r="B20" s="10"/>
      <c r="C20" s="10"/>
    </row>
    <row r="21" spans="1:3" x14ac:dyDescent="0.3">
      <c r="A21" s="12" t="s">
        <v>13</v>
      </c>
      <c r="B21" s="47" t="s">
        <v>22</v>
      </c>
      <c r="C21" s="47"/>
    </row>
    <row r="22" spans="1:3" x14ac:dyDescent="0.3">
      <c r="A22" s="12" t="s">
        <v>48</v>
      </c>
      <c r="B22" s="50"/>
      <c r="C22" s="51"/>
    </row>
    <row r="23" spans="1:3" x14ac:dyDescent="0.3">
      <c r="A23" s="12" t="s">
        <v>5</v>
      </c>
      <c r="B23" s="47" t="s">
        <v>12</v>
      </c>
      <c r="C23" s="47"/>
    </row>
    <row r="24" spans="1:3" x14ac:dyDescent="0.3">
      <c r="A24" s="12" t="s">
        <v>59</v>
      </c>
      <c r="B24" s="47"/>
      <c r="C24" s="47"/>
    </row>
    <row r="25" spans="1:3" x14ac:dyDescent="0.3">
      <c r="A25" s="12" t="s">
        <v>26</v>
      </c>
      <c r="B25" s="47"/>
      <c r="C25" s="47"/>
    </row>
    <row r="26" spans="1:3" x14ac:dyDescent="0.3">
      <c r="A26" s="11" t="s">
        <v>60</v>
      </c>
      <c r="B26" s="47" t="s">
        <v>22</v>
      </c>
      <c r="C26" s="47"/>
    </row>
    <row r="27" spans="1:3" x14ac:dyDescent="0.3">
      <c r="A27" s="69" t="s">
        <v>51</v>
      </c>
      <c r="B27" s="69"/>
      <c r="C27" s="69"/>
    </row>
    <row r="28" spans="1:3" ht="14.4" customHeight="1" x14ac:dyDescent="0.3">
      <c r="A28" s="70" t="s">
        <v>25</v>
      </c>
      <c r="B28" s="71"/>
      <c r="C28" s="28"/>
    </row>
    <row r="29" spans="1:3" ht="14.4" customHeight="1" x14ac:dyDescent="0.3">
      <c r="A29" s="72" t="s">
        <v>24</v>
      </c>
      <c r="B29" s="73"/>
      <c r="C29" s="28"/>
    </row>
    <row r="30" spans="1:3" ht="14.4" customHeight="1" x14ac:dyDescent="0.3">
      <c r="A30" s="72" t="s">
        <v>23</v>
      </c>
      <c r="B30" s="73"/>
      <c r="C30" s="29" t="s">
        <v>198</v>
      </c>
    </row>
    <row r="31" spans="1:3" ht="14.4" customHeight="1" x14ac:dyDescent="0.3">
      <c r="A31" s="72" t="s">
        <v>138</v>
      </c>
      <c r="B31" s="73"/>
      <c r="C31" s="28"/>
    </row>
    <row r="32" spans="1:3" x14ac:dyDescent="0.3">
      <c r="A32" s="72" t="s">
        <v>139</v>
      </c>
      <c r="B32" s="73"/>
      <c r="C32" s="28"/>
    </row>
    <row r="33" spans="1:3" ht="14.4" customHeight="1" x14ac:dyDescent="0.3">
      <c r="A33" s="72" t="s">
        <v>142</v>
      </c>
      <c r="B33" s="73"/>
      <c r="C33" s="28"/>
    </row>
    <row r="34" spans="1:3" ht="14.4" customHeight="1" x14ac:dyDescent="0.3">
      <c r="A34" s="72" t="s">
        <v>78</v>
      </c>
      <c r="B34" s="73"/>
      <c r="C34" s="30"/>
    </row>
    <row r="35" spans="1:3" x14ac:dyDescent="0.3">
      <c r="A35" s="70" t="s">
        <v>90</v>
      </c>
      <c r="B35" s="71"/>
      <c r="C35" s="31"/>
    </row>
    <row r="36" spans="1:3" x14ac:dyDescent="0.3">
      <c r="A36" s="75" t="s">
        <v>72</v>
      </c>
      <c r="B36" s="75"/>
      <c r="C36" s="75"/>
    </row>
    <row r="37" spans="1:3" x14ac:dyDescent="0.3">
      <c r="A37" s="74" t="s">
        <v>73</v>
      </c>
      <c r="B37" s="74"/>
      <c r="C37" s="10"/>
    </row>
    <row r="38" spans="1:3" x14ac:dyDescent="0.3">
      <c r="A38" s="74" t="s">
        <v>74</v>
      </c>
      <c r="B38" s="74"/>
      <c r="C38" s="10"/>
    </row>
    <row r="39" spans="1:3" x14ac:dyDescent="0.3">
      <c r="A39" s="74" t="s">
        <v>75</v>
      </c>
      <c r="B39" s="74"/>
      <c r="C39" s="10"/>
    </row>
    <row r="40" spans="1:3" x14ac:dyDescent="0.3">
      <c r="A40" s="74" t="s">
        <v>76</v>
      </c>
      <c r="B40" s="74"/>
      <c r="C40" s="10"/>
    </row>
    <row r="41" spans="1:3" x14ac:dyDescent="0.3">
      <c r="A41" s="74" t="s">
        <v>77</v>
      </c>
      <c r="B41" s="74"/>
      <c r="C41" s="10"/>
    </row>
    <row r="42" spans="1:3" x14ac:dyDescent="0.3">
      <c r="A42" s="74" t="s">
        <v>79</v>
      </c>
      <c r="B42" s="74"/>
      <c r="C42" s="10"/>
    </row>
    <row r="43" spans="1:3" x14ac:dyDescent="0.3">
      <c r="A43" s="74" t="s">
        <v>80</v>
      </c>
      <c r="B43" s="74"/>
      <c r="C43" s="10"/>
    </row>
    <row r="44" spans="1:3" x14ac:dyDescent="0.3">
      <c r="A44" s="74" t="s">
        <v>81</v>
      </c>
      <c r="B44" s="74"/>
      <c r="C44" s="10"/>
    </row>
    <row r="45" spans="1:3" x14ac:dyDescent="0.3">
      <c r="A45" s="74" t="s">
        <v>82</v>
      </c>
      <c r="B45" s="74"/>
      <c r="C45" s="10"/>
    </row>
    <row r="46" spans="1:3" x14ac:dyDescent="0.3">
      <c r="A46" s="74" t="s">
        <v>83</v>
      </c>
      <c r="B46" s="74"/>
      <c r="C46" s="10"/>
    </row>
    <row r="47" spans="1:3" x14ac:dyDescent="0.3">
      <c r="A47" s="74" t="s">
        <v>84</v>
      </c>
      <c r="B47" s="74"/>
      <c r="C47" s="10"/>
    </row>
    <row r="48" spans="1:3" x14ac:dyDescent="0.3">
      <c r="A48" s="74" t="s">
        <v>85</v>
      </c>
      <c r="B48" s="74"/>
      <c r="C48" s="10"/>
    </row>
    <row r="49" spans="1:3" x14ac:dyDescent="0.3">
      <c r="A49" s="74" t="s">
        <v>86</v>
      </c>
      <c r="B49" s="74"/>
      <c r="C49" s="10"/>
    </row>
    <row r="50" spans="1:3" x14ac:dyDescent="0.3">
      <c r="A50" s="74" t="s">
        <v>87</v>
      </c>
      <c r="B50" s="74"/>
      <c r="C50" s="10"/>
    </row>
    <row r="51" spans="1:3" x14ac:dyDescent="0.3">
      <c r="A51" s="74" t="s">
        <v>88</v>
      </c>
      <c r="B51" s="74"/>
      <c r="C51" s="10"/>
    </row>
    <row r="52" spans="1:3" x14ac:dyDescent="0.3">
      <c r="A52" s="74" t="s">
        <v>89</v>
      </c>
      <c r="B52" s="74"/>
      <c r="C52" s="10"/>
    </row>
    <row r="53" spans="1:3" x14ac:dyDescent="0.3">
      <c r="A53" s="76"/>
      <c r="B53" s="76"/>
      <c r="C53" s="10"/>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CE598DA5-BE60-4504-8641-5BC1D7DE4EC8}">
          <x14:formula1>
            <xm:f>Hoja2!$B$1:$B$2</xm:f>
          </x14:formula1>
          <xm:sqref>B24:C24 B14:C15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XFC45"/>
  <sheetViews>
    <sheetView tabSelected="1" zoomScaleNormal="100" workbookViewId="0">
      <selection activeCell="B16" sqref="B16:C16"/>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3" width="11.44140625" hidden="1"/>
    <col min="16384" max="16384" width="7" hidden="1" customWidth="1"/>
  </cols>
  <sheetData>
    <row r="1" spans="1:6" ht="25.8" x14ac:dyDescent="0.3">
      <c r="A1" s="63" t="s">
        <v>30</v>
      </c>
      <c r="B1" s="63"/>
      <c r="C1" s="63"/>
    </row>
    <row r="2" spans="1:6" x14ac:dyDescent="0.3">
      <c r="A2" s="19" t="s">
        <v>14</v>
      </c>
      <c r="B2" s="85" t="str">
        <f>'GENERALES NOTA 321'!B2:C2</f>
        <v>145488718- APJ32676</v>
      </c>
      <c r="C2" s="86"/>
    </row>
    <row r="3" spans="1:6" x14ac:dyDescent="0.3">
      <c r="A3" s="20" t="s">
        <v>2</v>
      </c>
      <c r="B3" s="87" t="str">
        <f>'GENERALES NOTA 321'!B3:C3</f>
        <v>41001-40-03-001-2024-00541-00</v>
      </c>
      <c r="C3" s="87"/>
    </row>
    <row r="4" spans="1:6" x14ac:dyDescent="0.3">
      <c r="A4" s="20" t="s">
        <v>0</v>
      </c>
      <c r="B4" s="87" t="str">
        <f>'GENERALES NOTA 321'!B4:C4</f>
        <v>Juzgado Primero Civil Municipal de Neiva</v>
      </c>
      <c r="C4" s="87"/>
    </row>
    <row r="5" spans="1:6" x14ac:dyDescent="0.3">
      <c r="A5" s="20" t="s">
        <v>93</v>
      </c>
      <c r="B5" s="87" t="str">
        <f>'GENERALES NOTA 321'!B5:C5</f>
        <v>1. Clínica Uros S.A. Nit. 813.011.577-4
2. Álvaro Fernando Martínez Palencia C.C. 12.553.149</v>
      </c>
      <c r="C5" s="87"/>
    </row>
    <row r="6" spans="1:6" ht="14.4" customHeight="1" x14ac:dyDescent="0.3">
      <c r="A6" s="20" t="s">
        <v>1</v>
      </c>
      <c r="B6" s="87" t="str">
        <f>'GENERALES NOTA 321'!B6:C6</f>
        <v>1. Luis Felipe Peralta García (victima directa) C.C. 1.075.251.279
2. Joyce Ariana Peralta Mora (hija) NUIP. 1.075.321.800 - Fecha nacimiento 29/10/2017
3. Keity Thaliana Perala Mora (hija) NUIP. 1.075.256.361 - Fecha nacimiento 02/10/2009</v>
      </c>
      <c r="C6" s="87"/>
    </row>
    <row r="7" spans="1:6" x14ac:dyDescent="0.3">
      <c r="A7" s="20" t="s">
        <v>94</v>
      </c>
      <c r="B7" s="87" t="str">
        <f>'GENERALES NOTA 321'!B7:C7</f>
        <v>LLAMADA EN GARANTIA</v>
      </c>
      <c r="C7" s="87"/>
    </row>
    <row r="8" spans="1:6" ht="28.8" x14ac:dyDescent="0.3">
      <c r="A8" s="20" t="s">
        <v>33</v>
      </c>
      <c r="B8" s="81">
        <f>'GENERALES NOTA 322'!B15:C15</f>
        <v>196910245</v>
      </c>
      <c r="C8" s="82"/>
    </row>
    <row r="9" spans="1:6" x14ac:dyDescent="0.3">
      <c r="A9" s="88" t="s">
        <v>34</v>
      </c>
      <c r="B9" s="89" t="s">
        <v>35</v>
      </c>
      <c r="C9" s="90"/>
    </row>
    <row r="10" spans="1:6" x14ac:dyDescent="0.3">
      <c r="A10" s="88"/>
      <c r="B10" s="21" t="s">
        <v>36</v>
      </c>
      <c r="C10" s="18">
        <f>'GENERALES NOTA 322'!C17</f>
        <v>30044344</v>
      </c>
    </row>
    <row r="11" spans="1:6" x14ac:dyDescent="0.3">
      <c r="A11" s="88"/>
      <c r="B11" s="21" t="s">
        <v>37</v>
      </c>
      <c r="C11" s="18">
        <f>'GENERALES NOTA 322'!C18</f>
        <v>0</v>
      </c>
    </row>
    <row r="12" spans="1:6" x14ac:dyDescent="0.3">
      <c r="A12" s="88"/>
      <c r="B12" s="89"/>
      <c r="C12" s="90"/>
    </row>
    <row r="13" spans="1:6" x14ac:dyDescent="0.3">
      <c r="A13" s="88"/>
      <c r="B13" s="21" t="s">
        <v>96</v>
      </c>
      <c r="C13" s="23">
        <v>100516392</v>
      </c>
    </row>
    <row r="14" spans="1:6" x14ac:dyDescent="0.3">
      <c r="A14" s="88"/>
      <c r="B14" s="21" t="s">
        <v>97</v>
      </c>
      <c r="C14" s="40">
        <v>66349509</v>
      </c>
      <c r="E14" t="s">
        <v>46</v>
      </c>
      <c r="F14" s="16">
        <v>0.7</v>
      </c>
    </row>
    <row r="15" spans="1:6" x14ac:dyDescent="0.3">
      <c r="A15" s="22" t="s">
        <v>31</v>
      </c>
      <c r="B15" s="85" t="s">
        <v>44</v>
      </c>
      <c r="C15" s="86"/>
    </row>
    <row r="16" spans="1:6" ht="89.25" customHeight="1" x14ac:dyDescent="0.3">
      <c r="A16" s="20" t="s">
        <v>32</v>
      </c>
      <c r="B16" s="83" t="s">
        <v>200</v>
      </c>
      <c r="C16" s="84"/>
    </row>
    <row r="17" spans="1:3" ht="28.5" customHeight="1" x14ac:dyDescent="0.3">
      <c r="A17" s="13" t="s">
        <v>39</v>
      </c>
      <c r="B17" s="91">
        <f>((C19+C20+C22+C23)-C26)*C25*C27</f>
        <v>63039910</v>
      </c>
      <c r="C17" s="91"/>
    </row>
    <row r="18" spans="1:3" x14ac:dyDescent="0.3">
      <c r="A18" s="22" t="s">
        <v>40</v>
      </c>
      <c r="B18" s="95" t="s">
        <v>35</v>
      </c>
      <c r="C18" s="96"/>
    </row>
    <row r="19" spans="1:3" x14ac:dyDescent="0.3">
      <c r="A19" s="93"/>
      <c r="B19" s="21" t="s">
        <v>36</v>
      </c>
      <c r="C19" s="18">
        <v>30044344</v>
      </c>
    </row>
    <row r="20" spans="1:3" x14ac:dyDescent="0.3">
      <c r="A20" s="94"/>
      <c r="B20" s="21" t="s">
        <v>37</v>
      </c>
      <c r="C20" s="41">
        <v>0</v>
      </c>
    </row>
    <row r="21" spans="1:3" x14ac:dyDescent="0.3">
      <c r="A21" s="94"/>
      <c r="B21" s="89" t="s">
        <v>38</v>
      </c>
      <c r="C21" s="90"/>
    </row>
    <row r="22" spans="1:3" x14ac:dyDescent="0.3">
      <c r="A22" s="94"/>
      <c r="B22" s="21" t="s">
        <v>96</v>
      </c>
      <c r="C22" s="41">
        <v>30000000</v>
      </c>
    </row>
    <row r="23" spans="1:3" ht="28.8" x14ac:dyDescent="0.3">
      <c r="A23" s="94"/>
      <c r="B23" s="21" t="s">
        <v>98</v>
      </c>
      <c r="C23" s="41">
        <v>10000000</v>
      </c>
    </row>
    <row r="24" spans="1:3" x14ac:dyDescent="0.3">
      <c r="A24" s="94"/>
      <c r="B24" s="89" t="s">
        <v>99</v>
      </c>
      <c r="C24" s="90"/>
    </row>
    <row r="25" spans="1:3" x14ac:dyDescent="0.3">
      <c r="A25" s="24"/>
      <c r="B25" s="21" t="s">
        <v>103</v>
      </c>
      <c r="C25" s="25">
        <v>1</v>
      </c>
    </row>
    <row r="26" spans="1:3" x14ac:dyDescent="0.3">
      <c r="A26" s="26"/>
      <c r="B26" s="21" t="s">
        <v>100</v>
      </c>
      <c r="C26" s="42">
        <v>7004434</v>
      </c>
    </row>
    <row r="27" spans="1:3" x14ac:dyDescent="0.3">
      <c r="A27" s="26"/>
      <c r="B27" s="21" t="s">
        <v>112</v>
      </c>
      <c r="C27" s="25">
        <v>1</v>
      </c>
    </row>
    <row r="28" spans="1:3" x14ac:dyDescent="0.3">
      <c r="A28" s="17" t="s">
        <v>91</v>
      </c>
      <c r="B28" s="91">
        <f>IFERROR(B17*(VLOOKUP(B15,Hoja2!$G$1:$H$6,2,0)),16666)</f>
        <v>16666</v>
      </c>
      <c r="C28" s="91"/>
    </row>
    <row r="29" spans="1:3" ht="103.5" customHeight="1" x14ac:dyDescent="0.3">
      <c r="A29" s="20" t="s">
        <v>41</v>
      </c>
      <c r="B29" s="92" t="s">
        <v>201</v>
      </c>
      <c r="C29" s="87"/>
    </row>
    <row r="30" spans="1:3" ht="132" customHeight="1" x14ac:dyDescent="0.3">
      <c r="A30" s="20" t="s">
        <v>42</v>
      </c>
      <c r="B30" s="77" t="s">
        <v>199</v>
      </c>
      <c r="C30" s="78"/>
    </row>
    <row r="32" spans="1:3" x14ac:dyDescent="0.3">
      <c r="A32" s="26"/>
      <c r="B32" s="26"/>
      <c r="C32" s="26"/>
    </row>
    <row r="33" spans="1:3" ht="25.8" x14ac:dyDescent="0.3">
      <c r="A33" s="79" t="s">
        <v>171</v>
      </c>
      <c r="B33" s="79"/>
      <c r="C33" s="79"/>
    </row>
    <row r="34" spans="1:3" x14ac:dyDescent="0.3">
      <c r="A34" s="80" t="s">
        <v>174</v>
      </c>
      <c r="B34" s="80"/>
      <c r="C34" s="80"/>
    </row>
    <row r="35" spans="1:3" x14ac:dyDescent="0.3">
      <c r="A35" s="34" t="s">
        <v>153</v>
      </c>
      <c r="B35" s="34" t="s">
        <v>172</v>
      </c>
      <c r="C35" s="35" t="s">
        <v>173</v>
      </c>
    </row>
    <row r="36" spans="1:3" ht="26.4" x14ac:dyDescent="0.3">
      <c r="A36" s="36" t="s">
        <v>161</v>
      </c>
      <c r="B36" s="37" t="s">
        <v>22</v>
      </c>
      <c r="C36" s="36" t="s">
        <v>175</v>
      </c>
    </row>
    <row r="37" spans="1:3" ht="66" x14ac:dyDescent="0.3">
      <c r="A37" s="36" t="s">
        <v>162</v>
      </c>
      <c r="B37" s="37" t="s">
        <v>22</v>
      </c>
      <c r="C37" s="36" t="s">
        <v>154</v>
      </c>
    </row>
    <row r="38" spans="1:3" ht="39.6" x14ac:dyDescent="0.3">
      <c r="A38" s="36" t="s">
        <v>163</v>
      </c>
      <c r="B38" s="37" t="s">
        <v>22</v>
      </c>
      <c r="C38" s="36" t="s">
        <v>176</v>
      </c>
    </row>
    <row r="39" spans="1:3" ht="26.4" x14ac:dyDescent="0.3">
      <c r="A39" s="36" t="s">
        <v>164</v>
      </c>
      <c r="B39" s="37" t="s">
        <v>22</v>
      </c>
      <c r="C39" s="36" t="s">
        <v>155</v>
      </c>
    </row>
    <row r="40" spans="1:3" x14ac:dyDescent="0.3">
      <c r="A40" s="36" t="s">
        <v>165</v>
      </c>
      <c r="B40" s="37" t="s">
        <v>22</v>
      </c>
      <c r="C40" s="38"/>
    </row>
    <row r="41" spans="1:3" ht="26.4" x14ac:dyDescent="0.3">
      <c r="A41" s="36" t="s">
        <v>166</v>
      </c>
      <c r="B41" s="37" t="s">
        <v>22</v>
      </c>
      <c r="C41" s="36" t="s">
        <v>156</v>
      </c>
    </row>
    <row r="42" spans="1:3" ht="26.4" x14ac:dyDescent="0.3">
      <c r="A42" s="36" t="s">
        <v>167</v>
      </c>
      <c r="B42" s="37" t="s">
        <v>22</v>
      </c>
      <c r="C42" s="36" t="s">
        <v>157</v>
      </c>
    </row>
    <row r="43" spans="1:3" x14ac:dyDescent="0.3">
      <c r="A43" s="36" t="s">
        <v>168</v>
      </c>
      <c r="B43" s="37" t="s">
        <v>22</v>
      </c>
      <c r="C43" s="38" t="s">
        <v>158</v>
      </c>
    </row>
    <row r="44" spans="1:3" ht="26.4" x14ac:dyDescent="0.3">
      <c r="A44" s="36" t="s">
        <v>169</v>
      </c>
      <c r="B44" s="37" t="s">
        <v>22</v>
      </c>
      <c r="C44" s="38" t="s">
        <v>159</v>
      </c>
    </row>
    <row r="45" spans="1:3" ht="26.4" x14ac:dyDescent="0.3">
      <c r="A45" s="36" t="s">
        <v>170</v>
      </c>
      <c r="B45" s="37" t="s">
        <v>22</v>
      </c>
      <c r="C45" s="38" t="s">
        <v>160</v>
      </c>
    </row>
  </sheetData>
  <sheetProtection algorithmName="SHA-512" hashValue="nrSR34g+b0+nT98fyhlT8cvTBDoWlBSBn8EdwVTlI2g1c3IN/b61IoGa3wj0uVn7XVWBEfqn2kb2jOqdDVU6hQ==" saltValue="FC7iqkhrX/AphMWRt/a68A==" spinCount="100000" sheet="1"/>
  <mergeCells count="23">
    <mergeCell ref="B17:C17"/>
    <mergeCell ref="B29:C29"/>
    <mergeCell ref="A19:A24"/>
    <mergeCell ref="B21:C21"/>
    <mergeCell ref="B24:C24"/>
    <mergeCell ref="B28:C28"/>
    <mergeCell ref="B18:C18"/>
    <mergeCell ref="B30:C30"/>
    <mergeCell ref="A33:C33"/>
    <mergeCell ref="A34:C34"/>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BAC47F9-0AC9-4E89-86B6-5623307586E9}">
          <x14:formula1>
            <xm:f>Hoja2!$G$1:$G$7</xm:f>
          </x14:formula1>
          <xm:sqref>B15:C15</xm:sqref>
        </x14:dataValidation>
        <x14:dataValidation type="list" allowBlank="1" showInputMessage="1" showErrorMessage="1" xr:uid="{83049F75-6B3F-4CA7-BC9C-9D725204D9BC}">
          <x14:formula1>
            <xm:f>Hoja2!$B$1:$B$2</xm:f>
          </x14:formula1>
          <xm:sqref>B36:B45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7"/>
  <sheetViews>
    <sheetView zoomScale="85" zoomScaleNormal="85" workbookViewId="0">
      <selection activeCell="C18" sqref="C18"/>
    </sheetView>
  </sheetViews>
  <sheetFormatPr baseColWidth="10" defaultColWidth="0" defaultRowHeight="14.4" x14ac:dyDescent="0.3"/>
  <cols>
    <col min="1" max="1" width="62.33203125" customWidth="1"/>
    <col min="2" max="3" width="69.33203125" customWidth="1"/>
    <col min="4" max="16384" width="10.88671875" hidden="1"/>
  </cols>
  <sheetData>
    <row r="1" spans="1:3" ht="25.8" x14ac:dyDescent="0.3">
      <c r="A1" s="63" t="s">
        <v>43</v>
      </c>
      <c r="B1" s="63"/>
      <c r="C1" s="63"/>
    </row>
    <row r="2" spans="1:3" ht="17.100000000000001" customHeight="1" x14ac:dyDescent="0.3">
      <c r="A2" s="32" t="s">
        <v>14</v>
      </c>
      <c r="B2" s="64" t="str">
        <f>'[2]AUTOS NOTA 321'!B2:C2</f>
        <v xml:space="preserve">SINIESTRO   LEGIS </v>
      </c>
      <c r="C2" s="65"/>
    </row>
    <row r="3" spans="1:3" ht="15.9" customHeight="1" x14ac:dyDescent="0.3">
      <c r="A3" s="5" t="s">
        <v>121</v>
      </c>
      <c r="B3" s="47" t="str">
        <f>'GENERALES NOTA 322'!B2:C2</f>
        <v>41001-40-03-001-2024-00541-00</v>
      </c>
      <c r="C3" s="47"/>
    </row>
    <row r="4" spans="1:3" x14ac:dyDescent="0.3">
      <c r="A4" s="5" t="s">
        <v>110</v>
      </c>
      <c r="B4" s="47" t="str">
        <f>'GENERALES NOTA 322'!B3:C3</f>
        <v>Juzgado Primero Civil Municipal de Neiva</v>
      </c>
      <c r="C4" s="47"/>
    </row>
    <row r="5" spans="1:3" ht="29.1" customHeight="1" x14ac:dyDescent="0.3">
      <c r="A5" s="5" t="s">
        <v>122</v>
      </c>
      <c r="B5" s="47" t="str">
        <f>'GENERALES NOTA 322'!B4:C4</f>
        <v>1. Clínica Uros S.A. Nit. 813.011.577-4
2. Álvaro Fernando Martínez Palencia C.C. 12.553.149</v>
      </c>
      <c r="C5" s="47"/>
    </row>
    <row r="6" spans="1:3" x14ac:dyDescent="0.3">
      <c r="A6" s="5" t="s">
        <v>123</v>
      </c>
      <c r="B6" s="47" t="str">
        <f>'GENERALES NOTA 322'!B5:C5</f>
        <v>1. Luis Felipe Peralta García (victima directa) C.C. 1.075.251.279
2. Joyce Ariana Peralta Mora (hija) NUIP. 1.075.321.800 - Fecha nacimiento 29/10/2017
3. Keity Thaliana Perala Mora (hija) NUIP. 1.075.256.361 - Fecha nacimiento 02/10/2009</v>
      </c>
      <c r="C6" s="47"/>
    </row>
    <row r="7" spans="1:3" ht="43.5" customHeight="1" x14ac:dyDescent="0.3">
      <c r="A7" s="5" t="s">
        <v>124</v>
      </c>
      <c r="B7" s="47" t="str">
        <f>'GENERALES NOTA 322'!B6:C6</f>
        <v>LLAMADA EN GARANTIA</v>
      </c>
      <c r="C7" s="47"/>
    </row>
    <row r="8" spans="1:3" x14ac:dyDescent="0.3">
      <c r="A8" s="5" t="s">
        <v>101</v>
      </c>
      <c r="B8" s="47" t="s">
        <v>104</v>
      </c>
      <c r="C8" s="47"/>
    </row>
    <row r="9" spans="1:3" x14ac:dyDescent="0.3">
      <c r="A9" s="14" t="s">
        <v>40</v>
      </c>
      <c r="B9" s="97"/>
      <c r="C9" s="97"/>
    </row>
    <row r="10" spans="1:3" x14ac:dyDescent="0.3">
      <c r="A10" s="14" t="s">
        <v>143</v>
      </c>
      <c r="B10" s="47"/>
      <c r="C10" s="47"/>
    </row>
    <row r="11" spans="1:3" x14ac:dyDescent="0.3">
      <c r="A11" s="14" t="s">
        <v>142</v>
      </c>
      <c r="B11" s="98"/>
      <c r="C11" s="76"/>
    </row>
    <row r="12" spans="1:3" ht="28.8" x14ac:dyDescent="0.3">
      <c r="A12" s="5" t="s">
        <v>144</v>
      </c>
      <c r="B12" s="47"/>
      <c r="C12" s="47"/>
    </row>
    <row r="13" spans="1:3" ht="28.8" x14ac:dyDescent="0.3">
      <c r="A13" s="5" t="s">
        <v>145</v>
      </c>
      <c r="B13" s="47"/>
      <c r="C13" s="47"/>
    </row>
    <row r="14" spans="1:3" x14ac:dyDescent="0.3">
      <c r="A14" s="5" t="s">
        <v>146</v>
      </c>
      <c r="B14" s="64"/>
      <c r="C14" s="65"/>
    </row>
    <row r="15" spans="1:3" x14ac:dyDescent="0.3">
      <c r="A15" s="14" t="s">
        <v>147</v>
      </c>
      <c r="B15" s="47"/>
      <c r="C15" s="47"/>
    </row>
    <row r="16" spans="1:3" ht="100.5" customHeight="1" x14ac:dyDescent="0.3">
      <c r="A16" s="10" t="s">
        <v>148</v>
      </c>
      <c r="B16" s="76"/>
      <c r="C16" s="76"/>
    </row>
    <row r="17" ht="36.6" customHeight="1" x14ac:dyDescent="0.3"/>
  </sheetData>
  <mergeCells count="16">
    <mergeCell ref="B6:C6"/>
    <mergeCell ref="A1:C1"/>
    <mergeCell ref="B2:C2"/>
    <mergeCell ref="B3:C3"/>
    <mergeCell ref="B4:C4"/>
    <mergeCell ref="B5:C5"/>
    <mergeCell ref="B7:C7"/>
    <mergeCell ref="B8:C8"/>
    <mergeCell ref="B9:C9"/>
    <mergeCell ref="B10:C10"/>
    <mergeCell ref="B11:C11"/>
    <mergeCell ref="B12:C12"/>
    <mergeCell ref="B13:C13"/>
    <mergeCell ref="B15:C15"/>
    <mergeCell ref="B16:C16"/>
    <mergeCell ref="B14:C14"/>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98FA5FF-1777-4256-8C88-5CB8A51F4731}">
          <x14:formula1>
            <xm:f>Hoja2!$G$1:$G$7</xm:f>
          </x14:formula1>
          <xm:sqref>B8:C8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5"/>
  <sheetViews>
    <sheetView topLeftCell="A25" zoomScale="115" zoomScaleNormal="115" workbookViewId="0">
      <selection activeCell="B11" sqref="B11:C11"/>
    </sheetView>
  </sheetViews>
  <sheetFormatPr baseColWidth="10" defaultColWidth="0" defaultRowHeight="14.4" x14ac:dyDescent="0.3"/>
  <cols>
    <col min="1" max="1" width="54.44140625" customWidth="1"/>
    <col min="2" max="2" width="23.44140625" customWidth="1"/>
    <col min="3" max="3" width="98.88671875" customWidth="1"/>
    <col min="4" max="8" width="0" hidden="1" customWidth="1"/>
    <col min="9" max="16384" width="11.44140625" hidden="1"/>
  </cols>
  <sheetData>
    <row r="1" spans="1:3" ht="18" x14ac:dyDescent="0.3">
      <c r="A1" s="102" t="s">
        <v>119</v>
      </c>
      <c r="B1" s="102"/>
      <c r="C1" s="102"/>
    </row>
    <row r="2" spans="1:3" x14ac:dyDescent="0.3">
      <c r="A2" s="32" t="s">
        <v>14</v>
      </c>
      <c r="B2" s="64" t="str">
        <f>'[2]AUTOS NOTA 321'!B2:C2</f>
        <v xml:space="preserve">SINIESTRO   LEGIS </v>
      </c>
      <c r="C2" s="65"/>
    </row>
    <row r="3" spans="1:3" ht="23.4" customHeight="1" x14ac:dyDescent="0.3">
      <c r="A3" s="5" t="s">
        <v>2</v>
      </c>
      <c r="B3" s="47" t="str">
        <f>'GENERALES NOTA 322'!B2:C2</f>
        <v>41001-40-03-001-2024-00541-00</v>
      </c>
      <c r="C3" s="47"/>
    </row>
    <row r="4" spans="1:3" x14ac:dyDescent="0.3">
      <c r="A4" s="5" t="s">
        <v>0</v>
      </c>
      <c r="B4" s="47" t="str">
        <f>'GENERALES NOTA 322'!B3:C3</f>
        <v>Juzgado Primero Civil Municipal de Neiva</v>
      </c>
      <c r="C4" s="47"/>
    </row>
    <row r="5" spans="1:3" x14ac:dyDescent="0.3">
      <c r="A5" s="5" t="s">
        <v>93</v>
      </c>
      <c r="B5" s="47" t="str">
        <f>'GENERALES NOTA 322'!B4:C4</f>
        <v>1. Clínica Uros S.A. Nit. 813.011.577-4
2. Álvaro Fernando Martínez Palencia C.C. 12.553.149</v>
      </c>
      <c r="C5" s="47"/>
    </row>
    <row r="6" spans="1:3" x14ac:dyDescent="0.3">
      <c r="A6" s="5" t="s">
        <v>1</v>
      </c>
      <c r="B6" s="47" t="str">
        <f>'GENERALES NOTA 322'!B5:C5</f>
        <v>1. Luis Felipe Peralta García (victima directa) C.C. 1.075.251.279
2. Joyce Ariana Peralta Mora (hija) NUIP. 1.075.321.800 - Fecha nacimiento 29/10/2017
3. Keity Thaliana Perala Mora (hija) NUIP. 1.075.256.361 - Fecha nacimiento 02/10/2009</v>
      </c>
      <c r="C6" s="47"/>
    </row>
    <row r="7" spans="1:3" x14ac:dyDescent="0.3">
      <c r="A7" s="5" t="s">
        <v>94</v>
      </c>
      <c r="B7" s="47" t="str">
        <f>'GENERALES NOTA 322'!B6:C6</f>
        <v>LLAMADA EN GARANTIA</v>
      </c>
      <c r="C7" s="47"/>
    </row>
    <row r="8" spans="1:3" x14ac:dyDescent="0.3">
      <c r="A8" s="5" t="s">
        <v>101</v>
      </c>
      <c r="B8" s="47" t="str">
        <f>'GENERALES NOTA 325'!B8:C8</f>
        <v>PROBABLE GENERALES</v>
      </c>
      <c r="C8" s="47"/>
    </row>
    <row r="9" spans="1:3" x14ac:dyDescent="0.3">
      <c r="A9" s="14" t="s">
        <v>40</v>
      </c>
      <c r="B9" s="99">
        <f>'GENERALES  NOTA 324 -478'!B17:C17</f>
        <v>63039910</v>
      </c>
      <c r="C9" s="99"/>
    </row>
    <row r="10" spans="1:3" x14ac:dyDescent="0.3">
      <c r="A10" s="5" t="s">
        <v>113</v>
      </c>
      <c r="B10" s="100">
        <v>25000000</v>
      </c>
      <c r="C10" s="100"/>
    </row>
    <row r="11" spans="1:3" ht="41.1" customHeight="1" x14ac:dyDescent="0.3">
      <c r="A11" s="5" t="s">
        <v>152</v>
      </c>
      <c r="B11" s="47"/>
      <c r="C11" s="47"/>
    </row>
    <row r="12" spans="1:3" ht="41.1" hidden="1" customHeight="1" x14ac:dyDescent="0.3">
      <c r="A12" s="5" t="s">
        <v>116</v>
      </c>
      <c r="B12" s="47"/>
      <c r="C12" s="47"/>
    </row>
    <row r="13" spans="1:3" ht="18.75" customHeight="1" x14ac:dyDescent="0.3">
      <c r="A13" s="5" t="s">
        <v>117</v>
      </c>
      <c r="B13" s="101"/>
      <c r="C13" s="101"/>
    </row>
    <row r="14" spans="1:3" x14ac:dyDescent="0.3">
      <c r="A14" s="5" t="s">
        <v>118</v>
      </c>
      <c r="B14" s="47"/>
      <c r="C14" s="47"/>
    </row>
    <row r="20" spans="4:8" x14ac:dyDescent="0.3">
      <c r="D20" t="str">
        <f t="shared" ref="D20:H20" si="0">UPPER(D18)</f>
        <v/>
      </c>
      <c r="E20" t="str">
        <f t="shared" si="0"/>
        <v/>
      </c>
      <c r="F20" t="str">
        <f t="shared" si="0"/>
        <v/>
      </c>
      <c r="G20" t="str">
        <f t="shared" si="0"/>
        <v/>
      </c>
      <c r="H20" t="str">
        <f t="shared" si="0"/>
        <v/>
      </c>
    </row>
    <row r="21" spans="4:8" x14ac:dyDescent="0.3">
      <c r="D21" t="str">
        <f t="shared" ref="D21:H21" si="1">UPPER(D19)</f>
        <v/>
      </c>
      <c r="E21" t="str">
        <f t="shared" si="1"/>
        <v/>
      </c>
      <c r="F21" t="str">
        <f t="shared" si="1"/>
        <v/>
      </c>
      <c r="G21" t="str">
        <f t="shared" si="1"/>
        <v/>
      </c>
      <c r="H21" t="str">
        <f t="shared" si="1"/>
        <v/>
      </c>
    </row>
    <row r="22" spans="4:8" x14ac:dyDescent="0.3">
      <c r="D22" t="str">
        <f t="shared" ref="D22:H22" si="2">UPPER(D20)</f>
        <v/>
      </c>
      <c r="E22" t="str">
        <f t="shared" si="2"/>
        <v/>
      </c>
      <c r="F22" t="str">
        <f t="shared" si="2"/>
        <v/>
      </c>
      <c r="G22" t="str">
        <f t="shared" si="2"/>
        <v/>
      </c>
      <c r="H22" t="str">
        <f t="shared" si="2"/>
        <v/>
      </c>
    </row>
    <row r="23" spans="4:8" x14ac:dyDescent="0.3">
      <c r="D23" t="str">
        <f>UPPER(D21)</f>
        <v/>
      </c>
      <c r="E23" t="str">
        <f t="shared" ref="E23:H23" si="3">UPPER(E21)</f>
        <v/>
      </c>
      <c r="F23" t="str">
        <f t="shared" si="3"/>
        <v/>
      </c>
      <c r="G23" t="str">
        <f t="shared" si="3"/>
        <v/>
      </c>
      <c r="H23" t="str">
        <f t="shared" si="3"/>
        <v/>
      </c>
    </row>
    <row r="24" spans="4:8" x14ac:dyDescent="0.3">
      <c r="D24" t="str">
        <f t="shared" ref="D24:H24" si="4">UPPER(D22)</f>
        <v/>
      </c>
      <c r="E24" t="str">
        <f t="shared" si="4"/>
        <v/>
      </c>
      <c r="F24" t="str">
        <f t="shared" si="4"/>
        <v/>
      </c>
      <c r="G24" t="str">
        <f t="shared" si="4"/>
        <v/>
      </c>
      <c r="H24" t="str">
        <f t="shared" si="4"/>
        <v/>
      </c>
    </row>
    <row r="25" spans="4:8" x14ac:dyDescent="0.3">
      <c r="D25" t="str">
        <f t="shared" ref="D25:H25" si="5">UPPER(D23)</f>
        <v/>
      </c>
      <c r="E25" t="str">
        <f t="shared" si="5"/>
        <v/>
      </c>
      <c r="F25" t="str">
        <f t="shared" si="5"/>
        <v/>
      </c>
      <c r="G25" t="str">
        <f t="shared" si="5"/>
        <v/>
      </c>
      <c r="H25" t="str">
        <f t="shared" si="5"/>
        <v/>
      </c>
    </row>
  </sheetData>
  <mergeCells count="14">
    <mergeCell ref="B6:C6"/>
    <mergeCell ref="A1:C1"/>
    <mergeCell ref="B2:C2"/>
    <mergeCell ref="B3:C3"/>
    <mergeCell ref="B4:C4"/>
    <mergeCell ref="B5:C5"/>
    <mergeCell ref="B14:C14"/>
    <mergeCell ref="B7:C7"/>
    <mergeCell ref="B8:C8"/>
    <mergeCell ref="B9:C9"/>
    <mergeCell ref="B10:C10"/>
    <mergeCell ref="B11:C11"/>
    <mergeCell ref="B13:C13"/>
    <mergeCell ref="B12:C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FAE1A-7488-4345-8CA1-CE97BD0CF2D1}">
  <sheetPr>
    <tabColor theme="3" tint="0.39997558519241921"/>
  </sheetPr>
  <dimension ref="A1:C28"/>
  <sheetViews>
    <sheetView topLeftCell="A10" zoomScaleNormal="100" workbookViewId="0">
      <selection activeCell="B14" sqref="B14:C14"/>
    </sheetView>
  </sheetViews>
  <sheetFormatPr baseColWidth="10" defaultColWidth="0" defaultRowHeight="14.4" x14ac:dyDescent="0.3"/>
  <cols>
    <col min="1" max="1" width="72.88671875" customWidth="1"/>
    <col min="2" max="2" width="39.88671875" customWidth="1"/>
    <col min="3" max="3" width="96.33203125" customWidth="1"/>
    <col min="4" max="16384" width="11.44140625" hidden="1"/>
  </cols>
  <sheetData>
    <row r="1" spans="1:3" ht="18" x14ac:dyDescent="0.3">
      <c r="A1" s="102" t="s">
        <v>120</v>
      </c>
      <c r="B1" s="102"/>
      <c r="C1" s="102"/>
    </row>
    <row r="2" spans="1:3" ht="14.1" customHeight="1" x14ac:dyDescent="0.3">
      <c r="A2" s="12" t="s">
        <v>14</v>
      </c>
      <c r="B2" s="64" t="str">
        <f>'[2]AUTOS NOTA 321'!B2:C2</f>
        <v xml:space="preserve">SINIESTRO   LEGIS </v>
      </c>
      <c r="C2" s="65"/>
    </row>
    <row r="3" spans="1:3" x14ac:dyDescent="0.3">
      <c r="A3" s="5" t="s">
        <v>2</v>
      </c>
      <c r="B3" s="47" t="str">
        <f>'GENERALES NOTA 322'!B2:C2</f>
        <v>41001-40-03-001-2024-00541-00</v>
      </c>
      <c r="C3" s="47"/>
    </row>
    <row r="4" spans="1:3" x14ac:dyDescent="0.3">
      <c r="A4" s="5" t="s">
        <v>0</v>
      </c>
      <c r="B4" s="47" t="str">
        <f>'GENERALES NOTA 322'!B3:C3</f>
        <v>Juzgado Primero Civil Municipal de Neiva</v>
      </c>
      <c r="C4" s="47"/>
    </row>
    <row r="5" spans="1:3" x14ac:dyDescent="0.3">
      <c r="A5" s="5" t="s">
        <v>93</v>
      </c>
      <c r="B5" s="47" t="str">
        <f>'GENERALES NOTA 322'!B4:C4</f>
        <v>1. Clínica Uros S.A. Nit. 813.011.577-4
2. Álvaro Fernando Martínez Palencia C.C. 12.553.149</v>
      </c>
      <c r="C5" s="47"/>
    </row>
    <row r="6" spans="1:3" x14ac:dyDescent="0.3">
      <c r="A6" s="5" t="s">
        <v>1</v>
      </c>
      <c r="B6" s="47" t="str">
        <f>'GENERALES NOTA 322'!B5:C5</f>
        <v>1. Luis Felipe Peralta García (victima directa) C.C. 1.075.251.279
2. Joyce Ariana Peralta Mora (hija) NUIP. 1.075.321.800 - Fecha nacimiento 29/10/2017
3. Keity Thaliana Perala Mora (hija) NUIP. 1.075.256.361 - Fecha nacimiento 02/10/2009</v>
      </c>
      <c r="C6" s="47"/>
    </row>
    <row r="7" spans="1:3" x14ac:dyDescent="0.3">
      <c r="A7" s="5" t="s">
        <v>94</v>
      </c>
      <c r="B7" s="47" t="str">
        <f>'GENERALES NOTA 322'!B6:C6</f>
        <v>LLAMADA EN GARANTIA</v>
      </c>
      <c r="C7" s="47"/>
    </row>
    <row r="8" spans="1:3" x14ac:dyDescent="0.3">
      <c r="A8" s="5" t="s">
        <v>114</v>
      </c>
      <c r="B8" s="47" t="str">
        <f>'GENERALES NOTA 325'!B8:C8</f>
        <v>PROBABLE GENERALES</v>
      </c>
      <c r="C8" s="47"/>
    </row>
    <row r="9" spans="1:3" ht="24" customHeight="1" x14ac:dyDescent="0.3">
      <c r="A9" s="5" t="s">
        <v>115</v>
      </c>
      <c r="B9" s="47"/>
      <c r="C9" s="47"/>
    </row>
    <row r="10" spans="1:3" ht="88.5" customHeight="1" x14ac:dyDescent="0.3">
      <c r="A10" s="5" t="s">
        <v>149</v>
      </c>
      <c r="B10" s="47"/>
      <c r="C10" s="47"/>
    </row>
    <row r="11" spans="1:3" ht="43.5" customHeight="1" x14ac:dyDescent="0.3">
      <c r="A11" s="105"/>
      <c r="B11" s="105"/>
      <c r="C11" s="105"/>
    </row>
    <row r="12" spans="1:3" hidden="1" x14ac:dyDescent="0.3">
      <c r="A12" s="106"/>
      <c r="B12" s="106"/>
      <c r="C12" s="106"/>
    </row>
    <row r="13" spans="1:3" ht="18" x14ac:dyDescent="0.3">
      <c r="A13" s="102" t="s">
        <v>150</v>
      </c>
      <c r="B13" s="102"/>
      <c r="C13" s="102"/>
    </row>
    <row r="14" spans="1:3" x14ac:dyDescent="0.3">
      <c r="A14" s="22" t="s">
        <v>31</v>
      </c>
      <c r="B14" s="85" t="s">
        <v>44</v>
      </c>
      <c r="C14" s="86"/>
    </row>
    <row r="15" spans="1:3" ht="28.8" x14ac:dyDescent="0.3">
      <c r="A15" s="20" t="s">
        <v>32</v>
      </c>
      <c r="B15" s="83"/>
      <c r="C15" s="84"/>
    </row>
    <row r="16" spans="1:3" ht="28.8" x14ac:dyDescent="0.3">
      <c r="A16" s="13" t="s">
        <v>39</v>
      </c>
      <c r="B16" s="91">
        <f>((C18+C19+C21+C22)-C25)*C24*C26</f>
        <v>100000000</v>
      </c>
      <c r="C16" s="91"/>
    </row>
    <row r="17" spans="1:3" x14ac:dyDescent="0.3">
      <c r="A17" s="22" t="s">
        <v>40</v>
      </c>
      <c r="B17" s="95" t="s">
        <v>35</v>
      </c>
      <c r="C17" s="96"/>
    </row>
    <row r="18" spans="1:3" x14ac:dyDescent="0.3">
      <c r="A18" s="93"/>
      <c r="B18" s="21" t="s">
        <v>36</v>
      </c>
      <c r="C18" s="18">
        <v>100000000</v>
      </c>
    </row>
    <row r="19" spans="1:3" x14ac:dyDescent="0.3">
      <c r="A19" s="94"/>
      <c r="B19" s="21" t="s">
        <v>37</v>
      </c>
      <c r="C19" s="18">
        <v>0</v>
      </c>
    </row>
    <row r="20" spans="1:3" x14ac:dyDescent="0.3">
      <c r="A20" s="94"/>
      <c r="B20" s="89" t="s">
        <v>38</v>
      </c>
      <c r="C20" s="90"/>
    </row>
    <row r="21" spans="1:3" x14ac:dyDescent="0.3">
      <c r="A21" s="94"/>
      <c r="B21" s="21" t="s">
        <v>96</v>
      </c>
      <c r="C21" s="18">
        <v>0</v>
      </c>
    </row>
    <row r="22" spans="1:3" ht="28.8" x14ac:dyDescent="0.3">
      <c r="A22" s="94"/>
      <c r="B22" s="21" t="s">
        <v>98</v>
      </c>
      <c r="C22" s="18">
        <v>0</v>
      </c>
    </row>
    <row r="23" spans="1:3" x14ac:dyDescent="0.3">
      <c r="A23" s="94"/>
      <c r="B23" s="89" t="s">
        <v>99</v>
      </c>
      <c r="C23" s="90"/>
    </row>
    <row r="24" spans="1:3" x14ac:dyDescent="0.3">
      <c r="A24" s="24"/>
      <c r="B24" s="21" t="s">
        <v>103</v>
      </c>
      <c r="C24" s="25">
        <v>1</v>
      </c>
    </row>
    <row r="25" spans="1:3" x14ac:dyDescent="0.3">
      <c r="A25" s="26"/>
      <c r="B25" s="21" t="s">
        <v>100</v>
      </c>
      <c r="C25" s="27">
        <v>0</v>
      </c>
    </row>
    <row r="26" spans="1:3" x14ac:dyDescent="0.3">
      <c r="A26" s="26"/>
      <c r="B26" s="21" t="s">
        <v>112</v>
      </c>
      <c r="C26" s="25">
        <v>1</v>
      </c>
    </row>
    <row r="27" spans="1:3" x14ac:dyDescent="0.3">
      <c r="A27" s="17" t="s">
        <v>91</v>
      </c>
      <c r="B27" s="91">
        <f>IFERROR(B16*(VLOOKUP(B14,Hoja2!$G$1:$H$6,2,0)),16666)</f>
        <v>16666</v>
      </c>
      <c r="C27" s="91"/>
    </row>
    <row r="28" spans="1:3" ht="95.25" customHeight="1" x14ac:dyDescent="0.3">
      <c r="A28" s="33" t="s">
        <v>151</v>
      </c>
      <c r="B28" s="103"/>
      <c r="C28" s="104"/>
    </row>
  </sheetData>
  <mergeCells count="21">
    <mergeCell ref="B7:C7"/>
    <mergeCell ref="B8:C8"/>
    <mergeCell ref="B10:C10"/>
    <mergeCell ref="B9:C9"/>
    <mergeCell ref="A1:C1"/>
    <mergeCell ref="B2:C2"/>
    <mergeCell ref="B3:C3"/>
    <mergeCell ref="B4:C4"/>
    <mergeCell ref="B5:C5"/>
    <mergeCell ref="B6:C6"/>
    <mergeCell ref="B27:C27"/>
    <mergeCell ref="A13:C13"/>
    <mergeCell ref="B28:C28"/>
    <mergeCell ref="A11:C12"/>
    <mergeCell ref="B20:C20"/>
    <mergeCell ref="B14:C14"/>
    <mergeCell ref="B15:C15"/>
    <mergeCell ref="B17:C17"/>
    <mergeCell ref="A18:A23"/>
    <mergeCell ref="B23:C23"/>
    <mergeCell ref="B16:C16"/>
  </mergeCells>
  <dataValidations count="1">
    <dataValidation type="decimal" operator="lessThanOrEqual" allowBlank="1" showInputMessage="1" showErrorMessage="1" sqref="C24" xr:uid="{41F05306-0647-4B3F-9F65-BA97A3AFC11D}">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2AE44EFF-D747-47F8-839C-678EB5C9D5DF}">
          <x14:formula1>
            <xm:f>Hoja2!$N$1:$N$3</xm:f>
          </x14:formula1>
          <xm:sqref>B9:C9</xm:sqref>
        </x14:dataValidation>
        <x14:dataValidation type="list" allowBlank="1" showInputMessage="1" showErrorMessage="1" xr:uid="{B271960E-476F-49EB-921A-138494E0763A}">
          <x14:formula1>
            <xm:f>Hoja2!$G$1:$G$7</xm:f>
          </x14:formula1>
          <xm:sqref>B14:C14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4" x14ac:dyDescent="0.3"/>
  <sheetData>
    <row r="1" spans="1:1" x14ac:dyDescent="0.3">
      <c r="A1" t="s">
        <v>102</v>
      </c>
    </row>
    <row r="2" spans="1:1" x14ac:dyDescent="0.3">
      <c r="A2" t="s">
        <v>22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A27" sqref="A27"/>
    </sheetView>
  </sheetViews>
  <sheetFormatPr baseColWidth="10" defaultColWidth="11.5546875" defaultRowHeight="14.4" x14ac:dyDescent="0.3"/>
  <cols>
    <col min="4" max="4" width="20.109375" bestFit="1" customWidth="1"/>
    <col min="5" max="5" width="42.88671875" bestFit="1" customWidth="1"/>
    <col min="7" max="7" width="33.33203125" customWidth="1"/>
    <col min="14" max="14" width="20.6640625" customWidth="1"/>
  </cols>
  <sheetData>
    <row r="1" spans="1:14" x14ac:dyDescent="0.3">
      <c r="A1" s="7" t="s">
        <v>47</v>
      </c>
      <c r="B1" t="s">
        <v>21</v>
      </c>
      <c r="C1" s="7" t="s">
        <v>20</v>
      </c>
      <c r="D1" s="7" t="s">
        <v>48</v>
      </c>
      <c r="E1" s="3" t="s">
        <v>5</v>
      </c>
      <c r="F1" s="2" t="s">
        <v>46</v>
      </c>
      <c r="G1" s="2" t="s">
        <v>104</v>
      </c>
      <c r="H1" s="4">
        <v>0.7</v>
      </c>
      <c r="I1" t="s">
        <v>3</v>
      </c>
      <c r="J1" t="s">
        <v>66</v>
      </c>
      <c r="L1" t="s">
        <v>111</v>
      </c>
      <c r="N1" s="2" t="s">
        <v>140</v>
      </c>
    </row>
    <row r="2" spans="1:14" x14ac:dyDescent="0.3">
      <c r="A2" t="s">
        <v>52</v>
      </c>
      <c r="B2" t="s">
        <v>22</v>
      </c>
      <c r="C2" t="s">
        <v>56</v>
      </c>
      <c r="D2" s="2" t="s">
        <v>49</v>
      </c>
      <c r="E2" s="1" t="s">
        <v>8</v>
      </c>
      <c r="F2" s="2" t="s">
        <v>44</v>
      </c>
      <c r="G2" s="2" t="s">
        <v>105</v>
      </c>
      <c r="H2" s="4">
        <v>0.25</v>
      </c>
      <c r="I2" t="s">
        <v>62</v>
      </c>
      <c r="J2" t="s">
        <v>67</v>
      </c>
      <c r="L2" t="s">
        <v>95</v>
      </c>
      <c r="N2" s="2" t="s">
        <v>141</v>
      </c>
    </row>
    <row r="3" spans="1:14" x14ac:dyDescent="0.3">
      <c r="A3" t="s">
        <v>53</v>
      </c>
      <c r="C3" t="s">
        <v>57</v>
      </c>
      <c r="D3" s="2" t="s">
        <v>50</v>
      </c>
      <c r="E3" s="1" t="s">
        <v>9</v>
      </c>
      <c r="F3" s="2" t="s">
        <v>45</v>
      </c>
      <c r="G3" s="2" t="s">
        <v>106</v>
      </c>
      <c r="H3" s="4">
        <v>0.55000000000000004</v>
      </c>
      <c r="I3" t="s">
        <v>63</v>
      </c>
      <c r="J3" t="s">
        <v>68</v>
      </c>
      <c r="N3" s="2" t="s">
        <v>44</v>
      </c>
    </row>
    <row r="4" spans="1:14" x14ac:dyDescent="0.3">
      <c r="A4" t="s">
        <v>54</v>
      </c>
      <c r="C4" t="s">
        <v>58</v>
      </c>
      <c r="E4" s="1" t="s">
        <v>10</v>
      </c>
      <c r="G4" s="2" t="s">
        <v>107</v>
      </c>
      <c r="H4" s="4">
        <v>0.15</v>
      </c>
      <c r="I4" t="s">
        <v>64</v>
      </c>
      <c r="J4" t="s">
        <v>69</v>
      </c>
      <c r="N4" s="2"/>
    </row>
    <row r="5" spans="1:14" x14ac:dyDescent="0.3">
      <c r="A5" t="s">
        <v>55</v>
      </c>
      <c r="E5" s="1" t="s">
        <v>6</v>
      </c>
      <c r="G5" s="2" t="s">
        <v>108</v>
      </c>
      <c r="H5" s="4">
        <v>0.7</v>
      </c>
      <c r="I5" t="s">
        <v>65</v>
      </c>
      <c r="J5" t="s">
        <v>70</v>
      </c>
      <c r="N5" s="2"/>
    </row>
    <row r="6" spans="1:14" x14ac:dyDescent="0.3">
      <c r="E6" s="1" t="s">
        <v>7</v>
      </c>
      <c r="G6" s="2" t="s">
        <v>109</v>
      </c>
      <c r="H6" s="4">
        <v>0.3</v>
      </c>
      <c r="J6" t="s">
        <v>71</v>
      </c>
      <c r="N6" s="2"/>
    </row>
    <row r="7" spans="1:14" x14ac:dyDescent="0.3">
      <c r="E7" s="1" t="s">
        <v>12</v>
      </c>
      <c r="G7" s="2" t="s">
        <v>44</v>
      </c>
      <c r="N7" s="2" t="s">
        <v>44</v>
      </c>
    </row>
    <row r="8" spans="1:14" x14ac:dyDescent="0.3">
      <c r="E8" s="1" t="s">
        <v>11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GENERALES NOTA 321</vt:lpstr>
      <vt:lpstr>GENERALES  NOTA 324 -478</vt:lpstr>
      <vt:lpstr>GENERALES NOTA 325</vt:lpstr>
      <vt:lpstr>CONCEPTO DE CONCILIACIÓN 330 </vt:lpstr>
      <vt:lpstr>CAMBIO DE CONTINGENCIA 423</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Carlos Esteban Franco Zuluaga</cp:lastModifiedBy>
  <dcterms:created xsi:type="dcterms:W3CDTF">2020-12-07T14:41:17Z</dcterms:created>
  <dcterms:modified xsi:type="dcterms:W3CDTF">2024-11-22T00:06:52Z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