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NEIVA/LUIS FELIPE PERALTA/"/>
    </mc:Choice>
  </mc:AlternateContent>
  <xr:revisionPtr revIDLastSave="0" documentId="8_{70065E0F-C003-439B-8E55-2D37CE5F3879}" xr6:coauthVersionLast="47" xr6:coauthVersionMax="47" xr10:uidLastSave="{00000000-0000-0000-0000-000000000000}"/>
  <bookViews>
    <workbookView xWindow="-110" yWindow="-110" windowWidth="19420" windowHeight="10420" firstSheet="1"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2" i="11"/>
  <c r="B17" i="1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<sst xmlns="http://schemas.openxmlformats.org/spreadsheetml/2006/main" count="203" uniqueCount="158">
  <si>
    <t>SOLICITUD DE ANTECEDENTES -ABOGADO EXTERNO-</t>
  </si>
  <si>
    <t>Radicado(23 digitos)</t>
  </si>
  <si>
    <t>41001-40-03-001-2024-00541-00</t>
  </si>
  <si>
    <t>Juzgado</t>
  </si>
  <si>
    <t>Juzgado Primero Civil Municipal de Neiva</t>
  </si>
  <si>
    <t>Demandado</t>
  </si>
  <si>
    <t>1. Clínica Uros S.A. Nit. 813.011.577-4
2. Álvaro Fernando Martínez Palencia C.C. 12.553.149</t>
  </si>
  <si>
    <t xml:space="preserve">Demandante </t>
  </si>
  <si>
    <t>1. Luis Felipe Peralta García (victima directa) C.C. 1.075.251.279
2. Joyce Ariana Peralta Mora (hija) NUIP. 1.075.321.800 - Fecha nacimiento 29/10/2017
3. Keity Thaliana Perala Mora (hija) NUIP. 1.075.256.361 - Fecha nacimiento 02/10/2009</t>
  </si>
  <si>
    <t>Tipo de vinculacion compañía</t>
  </si>
  <si>
    <t>LLAMADA EN GARANTIA</t>
  </si>
  <si>
    <t>Nombre de lesionado o muerto (s)</t>
  </si>
  <si>
    <t>Luis Felipe Peralta García</t>
  </si>
  <si>
    <t>Fecha de los hechos</t>
  </si>
  <si>
    <t>04 de marzo de 2019</t>
  </si>
  <si>
    <t>Fecha de solicitud audiencia prejudicial</t>
  </si>
  <si>
    <t>01 de septiembre de 2022</t>
  </si>
  <si>
    <t>Fecha de audiencia prejudicial</t>
  </si>
  <si>
    <t>23 de septiembre de 2022</t>
  </si>
  <si>
    <t>AMPARO A AFECTAR</t>
  </si>
  <si>
    <t>R.C. Profesional</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</si>
  <si>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</si>
  <si>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r>
      <t xml:space="preserve">El señor Luis Felipe Peralta García ingresó a laborar el día 24 de octubre de 2017 para el Grupo Nutresa a través de contrato de obra labor suscrito con Nases Empresa de Servicios Temporales S.A.S., desempeñando el cargo de auxiliar de distribución, ejecutando labores como conductor de un furgón y distribuidor de mercancía.   El día 21 de julio de 2018 sobre las 9:15 a. m., al ejercer sus funciones cotidianas, desciende del vehículo que utilizaba como medio de transporte y se resbala en las escaleras, sufriendo heridas en el codo y rodilla izquierda.
El 27 de julio de 2018 le practicaron una resonancia magnética de rodilla izquierda en la Clínica Uros en Neiva (Huila), donde se diagnosticó: </t>
    </r>
    <r>
      <rPr>
        <i/>
        <sz val="11"/>
        <color theme="1"/>
        <rFont val="Calibri"/>
        <family val="2"/>
        <scheme val="minor"/>
      </rPr>
      <t>ruptura parcial de ligamento cruzado posterior</t>
    </r>
    <r>
      <rPr>
        <sz val="11"/>
        <color theme="1"/>
        <rFont val="Calibri"/>
        <family val="2"/>
        <scheme val="minor"/>
      </rPr>
      <t xml:space="preserve">. El 15 de diciembre de 2018 es valorado nuevamente por la especialidad médica de ortopedia y traumatología de la Clínica Uros S.A. a cargo del galeno Álvaro Fernando Martinez Palencia quien conceptúa una lesión probable de LCP, por tal motivo envía orden de servicios para cirugía de </t>
    </r>
    <r>
      <rPr>
        <i/>
        <sz val="11"/>
        <color theme="1"/>
        <rFont val="Calibri"/>
        <family val="2"/>
        <scheme val="minor"/>
      </rPr>
      <t>reconstrucción de ligamento cruzado anterior con injerto autólogo o con aloinjerto por artroscopía</t>
    </r>
    <r>
      <rPr>
        <sz val="11"/>
        <color theme="1"/>
        <rFont val="Calibri"/>
        <family val="2"/>
        <scheme val="minor"/>
      </rPr>
      <t xml:space="preserve">, cometiendo de esta manera un error en la indicación del ligamento a operar por cuanto, de conformidad con la resonancia magnética de rodilla izquierda de fecha 27 de julio de 2018 el ligamento afectado era el POSTERIOR.
Es así como el cuatro (04) de marzo de 2019 el paciente ingresa a sala de cirugía por inestabilidad de rodilla izquierda secundaria a lesión de ligamento cruzado ANTERIOR por lo cual es llevado a </t>
    </r>
    <r>
      <rPr>
        <i/>
        <sz val="11"/>
        <color theme="1"/>
        <rFont val="Calibri"/>
        <family val="2"/>
        <scheme val="minor"/>
      </rPr>
      <t>reconstrucción de ligamento cruzado anterior con injerto autólogo o con aloinjerto por artroscopia de rodilla izquierda</t>
    </r>
    <r>
      <rPr>
        <sz val="11"/>
        <color theme="1"/>
        <rFont val="Calibri"/>
        <family val="2"/>
        <scheme val="minor"/>
      </rPr>
      <t>, ocasionando así un daño irreversible comoquiera que el ligamento que debía operarse era el ligamento POSTERIOR y no el ANTERIOR como en efecto se hizo.
Con posterioridad a la realización del procedimiento el señor Peralta continua con seguimiento y control con ortopedia por presentar limitación y dolor a la movilidad de la rodilla izquierda, incluyendo inestabilidad de la misma. Si bien el 21 de enero de 2021 se cerró su caso por parte del área de medicina laboral calificando una pérdida de capacidad laboral del 0%, se sometió a un nuevo análisis el 01 de septiembre de 2023 en donde el médico cirujano Luis Norberto Correa Sánchez lo calificó con una pérdida de capacidad laboral del 40.2% con fecha de estructuración del 21 de julio de 2018 cuyo origen es enfermedad laboral.</t>
    </r>
  </si>
  <si>
    <t>Valor de las pretensiones totales de la demanda (en pesos no en SMMLV)</t>
  </si>
  <si>
    <t>Perjuicios reclamados  (en pesos no en SMMLV)</t>
  </si>
  <si>
    <t>Patrimoniales</t>
  </si>
  <si>
    <t>Lucro Cesante</t>
  </si>
  <si>
    <t>Daño Emergente</t>
  </si>
  <si>
    <t>Extrapatrimoniales</t>
  </si>
  <si>
    <t>Daño Moral</t>
  </si>
  <si>
    <t>Daño a la Salud</t>
  </si>
  <si>
    <t>DAÑOS MATERIALES</t>
  </si>
  <si>
    <t>Asegurado</t>
  </si>
  <si>
    <t>Clínica Uros S.A.</t>
  </si>
  <si>
    <t>Nit Asegurado</t>
  </si>
  <si>
    <t xml:space="preserve">No. Póliza vinculada (las que se necesite solicitar). </t>
  </si>
  <si>
    <t>022292076/0</t>
  </si>
  <si>
    <t>Fecha de asignación</t>
  </si>
  <si>
    <t>06  de octubre de 2024</t>
  </si>
  <si>
    <t>Fecha de notificación</t>
  </si>
  <si>
    <t>18 de octubre de 2024</t>
  </si>
  <si>
    <t xml:space="preserve">Fecha de contestacion </t>
  </si>
  <si>
    <t>18 de noviembre de 2024</t>
  </si>
  <si>
    <t>REMISION DE ANTECEDENTES - ABOGADO INTERNO-</t>
  </si>
  <si>
    <t>SINIESTRO - APLICATIVO</t>
  </si>
  <si>
    <t>145488718- APJ32676</t>
  </si>
  <si>
    <t>PÓLIZA</t>
  </si>
  <si>
    <t xml:space="preserve">RC PROFESIONAL </t>
  </si>
  <si>
    <t>VALOR ASEGURADO</t>
  </si>
  <si>
    <t>DEDUCIBLE</t>
  </si>
  <si>
    <t>10% DE LA PERDIDA, MINIMO $5.000.000</t>
  </si>
  <si>
    <t>MODALIDAD</t>
  </si>
  <si>
    <t>SUNSET</t>
  </si>
  <si>
    <t xml:space="preserve">VIGENCIA </t>
  </si>
  <si>
    <t>26/06/2018- 26/06/2019</t>
  </si>
  <si>
    <t xml:space="preserve">SINIESTRO DENTRO DE LA VIGENCIA? </t>
  </si>
  <si>
    <t>SI</t>
  </si>
  <si>
    <t>CARTERA A DÍA</t>
  </si>
  <si>
    <t>COASEGURO</t>
  </si>
  <si>
    <t xml:space="preserve">ASEGURADORAS  </t>
  </si>
  <si>
    <t xml:space="preserve">% DE PARTICIPACION </t>
  </si>
  <si>
    <t>REASEGURO</t>
  </si>
  <si>
    <t>NO</t>
  </si>
  <si>
    <t>CLASE DE REASEGURO</t>
  </si>
  <si>
    <t>MOTIVO DE LA DEMANDA</t>
  </si>
  <si>
    <t xml:space="preserve">Sin reclamación previa </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</si>
  <si>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</si>
  <si>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</si>
  <si>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</si>
  <si>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</si>
  <si>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</si>
  <si>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</si>
  <si>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PÓLIZA22292076
</t>
  </si>
  <si>
    <t>Consultada la siniestralidad de la póliza vinculada, a corte de septiembre de 2024, se han realizado pagos por valor  de $10.992.585</t>
  </si>
  <si>
    <t>• Prescripción de las acciones derivadas del contrato de seguros.</t>
  </si>
  <si>
    <t xml:space="preserve">• </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</si>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</sst>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i/>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5"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5"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5"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64" fontId="0" fillId="0" borderId="1" xfId="1" applyNumberFormat="1" applyFont="1"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wrapText="1"/>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165" fontId="0" fillId="5" borderId="2" xfId="1" applyFont="1" applyFill="1" applyBorder="1" applyAlignment="1">
      <alignment horizontal="justify" vertical="top"/>
    </xf>
    <xf numFmtId="165"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5"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5"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WG00M.ROOTDOM.NET\BFS-HOM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110" zoomScaleNormal="110" workbookViewId="0">
      <selection activeCell="B5" sqref="B5:C5"/>
    </sheetView>
  </sheetViews>
  <sheetFormatPr defaultColWidth="0" defaultRowHeight="14.45"/>
  <cols>
    <col min="1" max="1" width="46.140625" style="6" bestFit="1" customWidth="1"/>
    <col min="2" max="2" width="63.85546875" style="6" customWidth="1"/>
    <col min="3" max="3" width="37.42578125" style="6" customWidth="1"/>
    <col min="4" max="4" width="11.42578125" style="2" hidden="1" customWidth="1"/>
    <col min="5" max="16384" width="11.42578125" style="2" hidden="1"/>
  </cols>
  <sheetData>
    <row r="1" spans="1:3" ht="18.600000000000001">
      <c r="A1" s="38" t="s">
        <v>0</v>
      </c>
      <c r="B1" s="38"/>
      <c r="C1" s="38"/>
    </row>
    <row r="2" spans="1:3">
      <c r="A2" s="5" t="s">
        <v>1</v>
      </c>
      <c r="B2" s="40" t="s">
        <v>2</v>
      </c>
      <c r="C2" s="41"/>
    </row>
    <row r="3" spans="1:3">
      <c r="A3" s="5" t="s">
        <v>3</v>
      </c>
      <c r="B3" s="42" t="s">
        <v>4</v>
      </c>
      <c r="C3" s="43"/>
    </row>
    <row r="4" spans="1:3">
      <c r="A4" s="5" t="s">
        <v>5</v>
      </c>
      <c r="B4" s="36" t="s">
        <v>6</v>
      </c>
      <c r="C4" s="43"/>
    </row>
    <row r="5" spans="1:3" ht="14.45" customHeight="1">
      <c r="A5" s="5" t="s">
        <v>7</v>
      </c>
      <c r="B5" s="44" t="s">
        <v>8</v>
      </c>
      <c r="C5" s="43"/>
    </row>
    <row r="6" spans="1:3">
      <c r="A6" s="5" t="s">
        <v>9</v>
      </c>
      <c r="B6" s="39" t="s">
        <v>10</v>
      </c>
      <c r="C6" s="39"/>
    </row>
    <row r="7" spans="1:3">
      <c r="A7" s="5" t="s">
        <v>11</v>
      </c>
      <c r="B7" s="39" t="s">
        <v>12</v>
      </c>
      <c r="C7" s="39"/>
    </row>
    <row r="8" spans="1:3">
      <c r="A8" s="5" t="s">
        <v>13</v>
      </c>
      <c r="B8" s="35" t="s">
        <v>14</v>
      </c>
      <c r="C8" s="35"/>
    </row>
    <row r="9" spans="1:3">
      <c r="A9" s="5" t="s">
        <v>15</v>
      </c>
      <c r="B9" s="35" t="s">
        <v>16</v>
      </c>
      <c r="C9" s="35"/>
    </row>
    <row r="10" spans="1:3">
      <c r="A10" s="5" t="s">
        <v>17</v>
      </c>
      <c r="B10" s="35" t="s">
        <v>18</v>
      </c>
      <c r="C10" s="35"/>
    </row>
    <row r="11" spans="1:3" ht="23.25" customHeight="1">
      <c r="A11" s="5" t="s">
        <v>19</v>
      </c>
      <c r="B11" s="36" t="s">
        <v>20</v>
      </c>
      <c r="C11" s="37"/>
    </row>
    <row r="12" spans="1:3">
      <c r="A12" s="46" t="s">
        <v>21</v>
      </c>
      <c r="B12" s="35" t="s">
        <v>22</v>
      </c>
      <c r="C12" s="39"/>
    </row>
    <row r="13" spans="1:3" ht="30" customHeight="1">
      <c r="A13" s="46"/>
      <c r="B13" s="39"/>
      <c r="C13" s="39"/>
    </row>
    <row r="14" spans="1:3" ht="73.5" customHeight="1">
      <c r="A14" s="46"/>
      <c r="B14" s="39"/>
      <c r="C14" s="39"/>
    </row>
    <row r="15" spans="1:3" ht="29.1">
      <c r="A15" s="5" t="s">
        <v>23</v>
      </c>
      <c r="B15" s="49">
        <f>SUM(C17,C18,C20,C21,C23)</f>
        <v>129899317</v>
      </c>
      <c r="C15" s="50"/>
    </row>
    <row r="16" spans="1:3" ht="33.75" customHeight="1">
      <c r="A16" s="51" t="s">
        <v>24</v>
      </c>
      <c r="B16" s="52" t="s">
        <v>25</v>
      </c>
      <c r="C16" s="52"/>
    </row>
    <row r="17" spans="1:3" ht="33.75" customHeight="1">
      <c r="A17" s="51"/>
      <c r="B17" s="10" t="s">
        <v>26</v>
      </c>
      <c r="C17" s="34">
        <v>30044344</v>
      </c>
    </row>
    <row r="18" spans="1:3" ht="33.75" customHeight="1">
      <c r="A18" s="51"/>
      <c r="B18" s="10" t="s">
        <v>27</v>
      </c>
      <c r="C18" s="34">
        <v>0</v>
      </c>
    </row>
    <row r="19" spans="1:3">
      <c r="A19" s="51"/>
      <c r="B19" s="53" t="s">
        <v>28</v>
      </c>
      <c r="C19" s="54"/>
    </row>
    <row r="20" spans="1:3">
      <c r="A20" s="51"/>
      <c r="B20" s="10" t="s">
        <v>29</v>
      </c>
      <c r="C20" s="34">
        <v>33505464</v>
      </c>
    </row>
    <row r="21" spans="1:3">
      <c r="A21" s="51"/>
      <c r="B21" s="10" t="s">
        <v>30</v>
      </c>
      <c r="C21" s="34">
        <v>66349509</v>
      </c>
    </row>
    <row r="22" spans="1:3">
      <c r="A22" s="51"/>
      <c r="B22" s="53" t="s">
        <v>31</v>
      </c>
      <c r="C22" s="54"/>
    </row>
    <row r="23" spans="1:3">
      <c r="A23" s="51"/>
      <c r="B23" s="10"/>
      <c r="C23" s="15"/>
    </row>
    <row r="24" spans="1:3">
      <c r="A24" s="5" t="s">
        <v>32</v>
      </c>
      <c r="B24" s="39" t="s">
        <v>33</v>
      </c>
      <c r="C24" s="39"/>
    </row>
    <row r="25" spans="1:3">
      <c r="A25" s="5" t="s">
        <v>34</v>
      </c>
      <c r="B25" s="39">
        <v>8130115774</v>
      </c>
      <c r="C25" s="39"/>
    </row>
    <row r="26" spans="1:3">
      <c r="A26" s="5" t="s">
        <v>35</v>
      </c>
      <c r="B26" s="39" t="s">
        <v>36</v>
      </c>
      <c r="C26" s="39"/>
    </row>
    <row r="27" spans="1:3">
      <c r="A27" s="5" t="s">
        <v>37</v>
      </c>
      <c r="B27" s="47" t="s">
        <v>38</v>
      </c>
      <c r="C27" s="48"/>
    </row>
    <row r="28" spans="1:3">
      <c r="A28" s="5" t="s">
        <v>39</v>
      </c>
      <c r="B28" s="45" t="s">
        <v>40</v>
      </c>
      <c r="C28" s="45"/>
    </row>
    <row r="29" spans="1:3">
      <c r="A29" s="5" t="s">
        <v>41</v>
      </c>
      <c r="B29" s="39" t="s">
        <v>42</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topLeftCell="A9" zoomScale="90" zoomScaleNormal="90" workbookViewId="0">
      <selection activeCell="C30" sqref="C30"/>
    </sheetView>
  </sheetViews>
  <sheetFormatPr defaultColWidth="0" defaultRowHeight="14.45"/>
  <cols>
    <col min="1" max="1" width="44.42578125" customWidth="1"/>
    <col min="2" max="2" width="25.85546875" customWidth="1"/>
    <col min="3" max="3" width="100.5703125" customWidth="1"/>
    <col min="4" max="16384" width="11.42578125" hidden="1"/>
  </cols>
  <sheetData>
    <row r="1" spans="1:3" ht="18.600000000000001">
      <c r="A1" s="55" t="s">
        <v>43</v>
      </c>
      <c r="B1" s="55"/>
      <c r="C1" s="55"/>
    </row>
    <row r="2" spans="1:3">
      <c r="A2" s="12" t="s">
        <v>44</v>
      </c>
      <c r="B2" s="56" t="s">
        <v>45</v>
      </c>
      <c r="C2" s="57"/>
    </row>
    <row r="3" spans="1:3">
      <c r="A3" s="5" t="s">
        <v>1</v>
      </c>
      <c r="B3" s="39" t="str">
        <f>'GENERALES NOTA 322'!B2:C2</f>
        <v>41001-40-03-001-2024-00541-00</v>
      </c>
      <c r="C3" s="39"/>
    </row>
    <row r="4" spans="1:3">
      <c r="A4" s="5" t="s">
        <v>3</v>
      </c>
      <c r="B4" s="39" t="str">
        <f>'GENERALES NOTA 322'!B3:C3</f>
        <v>Juzgado Primero Civil Municipal de Neiva</v>
      </c>
      <c r="C4" s="39"/>
    </row>
    <row r="5" spans="1:3">
      <c r="A5" s="5" t="s">
        <v>5</v>
      </c>
      <c r="B5" s="39" t="str">
        <f>'GENERALES NOTA 322'!B4:C4</f>
        <v>1. Clínica Uros S.A. Nit. 813.011.577-4
2. Álvaro Fernando Martínez Palencia C.C. 12.553.149</v>
      </c>
      <c r="C5" s="39"/>
    </row>
    <row r="6" spans="1:3">
      <c r="A6" s="5" t="s">
        <v>7</v>
      </c>
      <c r="B6" s="39" t="str">
        <f>'GENERALES NOTA 322'!B5:C5</f>
        <v>1. Luis Felipe Peralta García (victima directa) C.C. 1.075.251.279
2. Joyce Ariana Peralta Mora (hija) NUIP. 1.075.321.800 - Fecha nacimiento 29/10/2017
3. Keity Thaliana Perala Mora (hija) NUIP. 1.075.256.361 - Fecha nacimiento 02/10/2009</v>
      </c>
      <c r="C6" s="39"/>
    </row>
    <row r="7" spans="1:3">
      <c r="A7" s="5" t="s">
        <v>9</v>
      </c>
      <c r="B7" s="39" t="str">
        <f>'GENERALES NOTA 322'!B6:C6</f>
        <v>LLAMADA EN GARANTIA</v>
      </c>
      <c r="C7" s="39"/>
    </row>
    <row r="8" spans="1:3">
      <c r="A8" s="12" t="s">
        <v>46</v>
      </c>
      <c r="B8" s="39">
        <v>22292076</v>
      </c>
      <c r="C8" s="39"/>
    </row>
    <row r="9" spans="1:3">
      <c r="A9" s="12" t="s">
        <v>19</v>
      </c>
      <c r="B9" s="39" t="s">
        <v>47</v>
      </c>
      <c r="C9" s="39"/>
    </row>
    <row r="10" spans="1:3">
      <c r="A10" s="12" t="s">
        <v>48</v>
      </c>
      <c r="B10" s="56">
        <v>1200000000</v>
      </c>
      <c r="C10" s="58"/>
    </row>
    <row r="11" spans="1:3">
      <c r="A11" s="12" t="s">
        <v>49</v>
      </c>
      <c r="B11" s="56" t="s">
        <v>50</v>
      </c>
      <c r="C11" s="57"/>
    </row>
    <row r="12" spans="1:3">
      <c r="A12" s="12" t="s">
        <v>51</v>
      </c>
      <c r="B12" s="42" t="s">
        <v>52</v>
      </c>
      <c r="C12" s="43"/>
    </row>
    <row r="13" spans="1:3">
      <c r="A13" s="12" t="s">
        <v>53</v>
      </c>
      <c r="B13" s="39" t="s">
        <v>54</v>
      </c>
      <c r="C13" s="39"/>
    </row>
    <row r="14" spans="1:3">
      <c r="A14" s="12" t="s">
        <v>55</v>
      </c>
      <c r="B14" s="39" t="s">
        <v>56</v>
      </c>
      <c r="C14" s="39"/>
    </row>
    <row r="15" spans="1:3">
      <c r="A15" s="12" t="s">
        <v>57</v>
      </c>
      <c r="B15" s="39" t="s">
        <v>56</v>
      </c>
      <c r="C15" s="39"/>
    </row>
    <row r="16" spans="1:3">
      <c r="A16" s="59" t="s">
        <v>58</v>
      </c>
      <c r="B16" s="39"/>
      <c r="C16" s="39"/>
    </row>
    <row r="17" spans="1:3">
      <c r="A17" s="60"/>
      <c r="B17" s="8" t="s">
        <v>59</v>
      </c>
      <c r="C17" s="9" t="s">
        <v>60</v>
      </c>
    </row>
    <row r="18" spans="1:3">
      <c r="A18" s="60"/>
      <c r="B18" s="10"/>
      <c r="C18" s="10"/>
    </row>
    <row r="19" spans="1:3">
      <c r="A19" s="60"/>
      <c r="B19" s="10"/>
      <c r="C19" s="10"/>
    </row>
    <row r="20" spans="1:3">
      <c r="A20" s="60"/>
      <c r="B20" s="10"/>
      <c r="C20" s="10"/>
    </row>
    <row r="21" spans="1:3">
      <c r="A21" s="12" t="s">
        <v>61</v>
      </c>
      <c r="B21" s="39" t="s">
        <v>62</v>
      </c>
      <c r="C21" s="39"/>
    </row>
    <row r="22" spans="1:3">
      <c r="A22" s="12" t="s">
        <v>63</v>
      </c>
      <c r="B22" s="42"/>
      <c r="C22" s="43"/>
    </row>
    <row r="23" spans="1:3">
      <c r="A23" s="12" t="s">
        <v>64</v>
      </c>
      <c r="B23" s="39" t="s">
        <v>65</v>
      </c>
      <c r="C23" s="39"/>
    </row>
    <row r="24" spans="1:3">
      <c r="A24" s="12" t="s">
        <v>66</v>
      </c>
      <c r="B24" s="39"/>
      <c r="C24" s="39"/>
    </row>
    <row r="25" spans="1:3">
      <c r="A25" s="12" t="s">
        <v>67</v>
      </c>
      <c r="B25" s="39"/>
      <c r="C25" s="39"/>
    </row>
    <row r="26" spans="1:3">
      <c r="A26" s="11" t="s">
        <v>68</v>
      </c>
      <c r="B26" s="39" t="s">
        <v>62</v>
      </c>
      <c r="C26" s="39"/>
    </row>
    <row r="27" spans="1:3">
      <c r="A27" s="61" t="s">
        <v>69</v>
      </c>
      <c r="B27" s="61"/>
      <c r="C27" s="61"/>
    </row>
    <row r="28" spans="1:3" ht="14.45" customHeight="1">
      <c r="A28" s="62" t="s">
        <v>70</v>
      </c>
      <c r="B28" s="63"/>
      <c r="C28" s="30"/>
    </row>
    <row r="29" spans="1:3" ht="14.45" customHeight="1">
      <c r="A29" s="64" t="s">
        <v>71</v>
      </c>
      <c r="B29" s="65"/>
      <c r="C29" s="30"/>
    </row>
    <row r="30" spans="1:3" ht="14.45" customHeight="1">
      <c r="A30" s="64" t="s">
        <v>72</v>
      </c>
      <c r="B30" s="65"/>
      <c r="C30" s="31" t="s">
        <v>73</v>
      </c>
    </row>
    <row r="31" spans="1:3" ht="14.45" customHeight="1">
      <c r="A31" s="64" t="s">
        <v>74</v>
      </c>
      <c r="B31" s="65"/>
      <c r="C31" s="30"/>
    </row>
    <row r="32" spans="1:3">
      <c r="A32" s="64" t="s">
        <v>75</v>
      </c>
      <c r="B32" s="65"/>
      <c r="C32" s="30"/>
    </row>
    <row r="33" spans="1:3" ht="14.45" customHeight="1">
      <c r="A33" s="64" t="s">
        <v>76</v>
      </c>
      <c r="B33" s="65"/>
      <c r="C33" s="30"/>
    </row>
    <row r="34" spans="1:3" ht="14.45" customHeight="1">
      <c r="A34" s="64" t="s">
        <v>77</v>
      </c>
      <c r="B34" s="65"/>
      <c r="C34" s="32"/>
    </row>
    <row r="35" spans="1:3">
      <c r="A35" s="62" t="s">
        <v>78</v>
      </c>
      <c r="B35" s="63"/>
      <c r="C35" s="33"/>
    </row>
    <row r="36" spans="1:3">
      <c r="A36" s="67" t="s">
        <v>79</v>
      </c>
      <c r="B36" s="67"/>
      <c r="C36" s="67"/>
    </row>
    <row r="37" spans="1:3">
      <c r="A37" s="66" t="s">
        <v>80</v>
      </c>
      <c r="B37" s="66"/>
      <c r="C37" s="10"/>
    </row>
    <row r="38" spans="1:3">
      <c r="A38" s="66" t="s">
        <v>81</v>
      </c>
      <c r="B38" s="66"/>
      <c r="C38" s="10"/>
    </row>
    <row r="39" spans="1:3">
      <c r="A39" s="66" t="s">
        <v>82</v>
      </c>
      <c r="B39" s="66"/>
      <c r="C39" s="10"/>
    </row>
    <row r="40" spans="1:3">
      <c r="A40" s="66" t="s">
        <v>83</v>
      </c>
      <c r="B40" s="66"/>
      <c r="C40" s="10"/>
    </row>
    <row r="41" spans="1:3">
      <c r="A41" s="66" t="s">
        <v>84</v>
      </c>
      <c r="B41" s="66"/>
      <c r="C41" s="10"/>
    </row>
    <row r="42" spans="1:3">
      <c r="A42" s="66" t="s">
        <v>85</v>
      </c>
      <c r="B42" s="66"/>
      <c r="C42" s="10"/>
    </row>
    <row r="43" spans="1:3">
      <c r="A43" s="66" t="s">
        <v>86</v>
      </c>
      <c r="B43" s="66"/>
      <c r="C43" s="10"/>
    </row>
    <row r="44" spans="1:3">
      <c r="A44" s="66" t="s">
        <v>87</v>
      </c>
      <c r="B44" s="66"/>
      <c r="C44" s="10"/>
    </row>
    <row r="45" spans="1:3">
      <c r="A45" s="66" t="s">
        <v>88</v>
      </c>
      <c r="B45" s="66"/>
      <c r="C45" s="10"/>
    </row>
    <row r="46" spans="1:3">
      <c r="A46" s="66" t="s">
        <v>89</v>
      </c>
      <c r="B46" s="66"/>
      <c r="C46" s="10"/>
    </row>
    <row r="47" spans="1:3">
      <c r="A47" s="66" t="s">
        <v>90</v>
      </c>
      <c r="B47" s="66"/>
      <c r="C47" s="10"/>
    </row>
    <row r="48" spans="1:3">
      <c r="A48" s="66" t="s">
        <v>91</v>
      </c>
      <c r="B48" s="66"/>
      <c r="C48" s="10"/>
    </row>
    <row r="49" spans="1:3">
      <c r="A49" s="66" t="s">
        <v>92</v>
      </c>
      <c r="B49" s="66"/>
      <c r="C49" s="10"/>
    </row>
    <row r="50" spans="1:3">
      <c r="A50" s="66" t="s">
        <v>93</v>
      </c>
      <c r="B50" s="66"/>
      <c r="C50" s="10"/>
    </row>
    <row r="51" spans="1:3">
      <c r="A51" s="66" t="s">
        <v>94</v>
      </c>
      <c r="B51" s="66"/>
      <c r="C51" s="10"/>
    </row>
    <row r="52" spans="1:3">
      <c r="A52" s="66" t="s">
        <v>95</v>
      </c>
      <c r="B52" s="66"/>
      <c r="C52" s="10"/>
    </row>
    <row r="53" spans="1:3">
      <c r="A53" s="68"/>
      <c r="B53" s="68"/>
      <c r="C53" s="10"/>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0" sqref="C20"/>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600000000000001">
      <c r="A1" s="55" t="s">
        <v>96</v>
      </c>
      <c r="B1" s="55"/>
      <c r="C1" s="55"/>
    </row>
    <row r="2" spans="1:6">
      <c r="A2" s="19" t="s">
        <v>44</v>
      </c>
      <c r="B2" s="85" t="str">
        <f>'GENERALES NOTA 321'!B2:C2</f>
        <v>145488718- APJ32676</v>
      </c>
      <c r="C2" s="86"/>
    </row>
    <row r="3" spans="1:6">
      <c r="A3" s="20" t="s">
        <v>1</v>
      </c>
      <c r="B3" s="87" t="str">
        <f>'GENERALES NOTA 322'!B2:C2</f>
        <v>41001-40-03-001-2024-00541-00</v>
      </c>
      <c r="C3" s="87"/>
    </row>
    <row r="4" spans="1:6">
      <c r="A4" s="20" t="s">
        <v>3</v>
      </c>
      <c r="B4" s="87" t="str">
        <f>'GENERALES NOTA 322'!B3:C3</f>
        <v>Juzgado Primero Civil Municipal de Neiva</v>
      </c>
      <c r="C4" s="87"/>
    </row>
    <row r="5" spans="1:6">
      <c r="A5" s="20" t="s">
        <v>5</v>
      </c>
      <c r="B5" s="87" t="str">
        <f>'GENERALES NOTA 322'!B4:C4</f>
        <v>1. Clínica Uros S.A. Nit. 813.011.577-4
2. Álvaro Fernando Martínez Palencia C.C. 12.553.149</v>
      </c>
      <c r="C5" s="87"/>
    </row>
    <row r="6" spans="1:6" ht="14.45" customHeight="1">
      <c r="A6" s="20" t="s">
        <v>7</v>
      </c>
      <c r="B6" s="87" t="str">
        <f>'GENERALES NOTA 322'!B5:C5</f>
        <v>1. Luis Felipe Peralta García (victima directa) C.C. 1.075.251.279
2. Joyce Ariana Peralta Mora (hija) NUIP. 1.075.321.800 - Fecha nacimiento 29/10/2017
3. Keity Thaliana Perala Mora (hija) NUIP. 1.075.256.361 - Fecha nacimiento 02/10/2009</v>
      </c>
      <c r="C6" s="87"/>
    </row>
    <row r="7" spans="1:6">
      <c r="A7" s="20" t="s">
        <v>9</v>
      </c>
      <c r="B7" s="87" t="str">
        <f>'GENERALES NOTA 322'!B6:C6</f>
        <v>LLAMADA EN GARANTIA</v>
      </c>
      <c r="C7" s="87"/>
    </row>
    <row r="8" spans="1:6" ht="29.1">
      <c r="A8" s="20" t="s">
        <v>23</v>
      </c>
      <c r="B8" s="81">
        <f>'GENERALES NOTA 322'!B15:C15</f>
        <v>129899317</v>
      </c>
      <c r="C8" s="82"/>
    </row>
    <row r="9" spans="1:6">
      <c r="A9" s="88" t="s">
        <v>24</v>
      </c>
      <c r="B9" s="72" t="s">
        <v>25</v>
      </c>
      <c r="C9" s="73"/>
    </row>
    <row r="10" spans="1:6">
      <c r="A10" s="88"/>
      <c r="B10" s="21" t="s">
        <v>26</v>
      </c>
      <c r="C10" s="18">
        <f>'GENERALES NOTA 322'!C17</f>
        <v>30044344</v>
      </c>
    </row>
    <row r="11" spans="1:6">
      <c r="A11" s="88"/>
      <c r="B11" s="21" t="s">
        <v>27</v>
      </c>
      <c r="C11" s="18">
        <f>'GENERALES NOTA 322'!C18</f>
        <v>0</v>
      </c>
    </row>
    <row r="12" spans="1:6">
      <c r="A12" s="88"/>
      <c r="B12" s="72"/>
      <c r="C12" s="73"/>
    </row>
    <row r="13" spans="1:6">
      <c r="A13" s="88"/>
      <c r="B13" s="21" t="s">
        <v>97</v>
      </c>
      <c r="C13" s="23"/>
    </row>
    <row r="14" spans="1:6">
      <c r="A14" s="88"/>
      <c r="B14" s="21" t="s">
        <v>98</v>
      </c>
      <c r="C14" s="23"/>
      <c r="E14" t="s">
        <v>99</v>
      </c>
      <c r="F14" s="16">
        <v>0.7</v>
      </c>
    </row>
    <row r="15" spans="1:6">
      <c r="A15" s="22" t="s">
        <v>100</v>
      </c>
      <c r="B15" s="85" t="s">
        <v>101</v>
      </c>
      <c r="C15" s="86"/>
    </row>
    <row r="16" spans="1:6" ht="15" customHeight="1">
      <c r="A16" s="20" t="s">
        <v>102</v>
      </c>
      <c r="B16" s="83"/>
      <c r="C16" s="84"/>
    </row>
    <row r="17" spans="1:3" ht="28.5" customHeight="1">
      <c r="A17" s="13" t="s">
        <v>103</v>
      </c>
      <c r="B17" s="74">
        <f>((C19+C20+C22+C23)-C26)*C25*C27</f>
        <v>420000000</v>
      </c>
      <c r="C17" s="74"/>
    </row>
    <row r="18" spans="1:3">
      <c r="A18" s="22" t="s">
        <v>104</v>
      </c>
      <c r="B18" s="75" t="s">
        <v>25</v>
      </c>
      <c r="C18" s="76"/>
    </row>
    <row r="19" spans="1:3">
      <c r="A19" s="70"/>
      <c r="B19" s="21" t="s">
        <v>26</v>
      </c>
      <c r="C19" s="18"/>
    </row>
    <row r="20" spans="1:3">
      <c r="A20" s="71"/>
      <c r="B20" s="21" t="s">
        <v>27</v>
      </c>
      <c r="C20" s="18">
        <v>0</v>
      </c>
    </row>
    <row r="21" spans="1:3">
      <c r="A21" s="71"/>
      <c r="B21" s="72" t="s">
        <v>28</v>
      </c>
      <c r="C21" s="73"/>
    </row>
    <row r="22" spans="1:3">
      <c r="A22" s="71"/>
      <c r="B22" s="21" t="s">
        <v>97</v>
      </c>
      <c r="C22" s="18">
        <v>420000000</v>
      </c>
    </row>
    <row r="23" spans="1:3" ht="29.1">
      <c r="A23" s="71"/>
      <c r="B23" s="21" t="s">
        <v>105</v>
      </c>
      <c r="C23" s="18">
        <v>0</v>
      </c>
    </row>
    <row r="24" spans="1:3">
      <c r="A24" s="71"/>
      <c r="B24" s="72" t="s">
        <v>106</v>
      </c>
      <c r="C24" s="73"/>
    </row>
    <row r="25" spans="1:3">
      <c r="A25" s="24"/>
      <c r="B25" s="21" t="s">
        <v>107</v>
      </c>
      <c r="C25" s="25">
        <v>1</v>
      </c>
    </row>
    <row r="26" spans="1:3">
      <c r="A26" s="26"/>
      <c r="B26" s="21" t="s">
        <v>49</v>
      </c>
      <c r="C26" s="27">
        <v>0</v>
      </c>
    </row>
    <row r="27" spans="1:3">
      <c r="A27" s="26"/>
      <c r="B27" s="21" t="s">
        <v>108</v>
      </c>
      <c r="C27" s="25">
        <v>1</v>
      </c>
    </row>
    <row r="28" spans="1:3">
      <c r="A28" s="17" t="s">
        <v>109</v>
      </c>
      <c r="B28" s="74">
        <f>IFERROR(B17*(VLOOKUP(B15,Hoja2!$G$1:$H$6,2,0)),16666)</f>
        <v>63000000</v>
      </c>
      <c r="C28" s="74"/>
    </row>
    <row r="29" spans="1:3" ht="29.1">
      <c r="A29" s="20" t="s">
        <v>110</v>
      </c>
      <c r="B29" s="77"/>
      <c r="C29" s="78"/>
    </row>
    <row r="30" spans="1:3" ht="29.1">
      <c r="A30" s="20" t="s">
        <v>111</v>
      </c>
      <c r="B30" s="79"/>
      <c r="C30" s="80"/>
    </row>
    <row r="31" spans="1:3" ht="18.600000000000001">
      <c r="A31" s="28" t="s">
        <v>112</v>
      </c>
      <c r="B31" s="28"/>
      <c r="C31" s="28"/>
    </row>
    <row r="32" spans="1:3">
      <c r="A32" s="29" t="s">
        <v>113</v>
      </c>
      <c r="B32" s="69"/>
      <c r="C32" s="69"/>
    </row>
    <row r="33" spans="1:3">
      <c r="A33" s="29" t="s">
        <v>114</v>
      </c>
      <c r="B33" s="69"/>
      <c r="C33" s="69"/>
    </row>
    <row r="34" spans="1:3">
      <c r="A34" s="26"/>
      <c r="B34" s="26"/>
      <c r="C34" s="26"/>
    </row>
    <row r="35" spans="1:3">
      <c r="A35" s="26"/>
      <c r="B35" s="26"/>
      <c r="C35" s="26"/>
    </row>
    <row r="36" spans="1:3">
      <c r="A36" s="26"/>
      <c r="B36" s="26"/>
      <c r="C36" s="26"/>
    </row>
    <row r="37" spans="1:3">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42578125" customWidth="1"/>
    <col min="4" max="16384" width="10.85546875" hidden="1"/>
  </cols>
  <sheetData>
    <row r="1" spans="1:3" ht="18.600000000000001">
      <c r="A1" s="55" t="s">
        <v>115</v>
      </c>
      <c r="B1" s="55"/>
      <c r="C1" s="55"/>
    </row>
    <row r="2" spans="1:3" ht="17.100000000000001" customHeight="1">
      <c r="A2" s="12" t="s">
        <v>44</v>
      </c>
      <c r="B2" s="56" t="str">
        <f>'[2]AUTOS NOTA 321'!B2:C2</f>
        <v xml:space="preserve">SINIESTRO   LEGIS </v>
      </c>
      <c r="C2" s="57"/>
    </row>
    <row r="3" spans="1:3" ht="15.95" customHeight="1">
      <c r="A3" s="5" t="s">
        <v>1</v>
      </c>
      <c r="B3" s="39" t="str">
        <f>'GENERALES NOTA 322'!B2:C2</f>
        <v>41001-40-03-001-2024-00541-00</v>
      </c>
      <c r="C3" s="39"/>
    </row>
    <row r="4" spans="1:3">
      <c r="A4" s="5" t="s">
        <v>3</v>
      </c>
      <c r="B4" s="39" t="str">
        <f>'GENERALES NOTA 322'!B3:C3</f>
        <v>Juzgado Primero Civil Municipal de Neiva</v>
      </c>
      <c r="C4" s="39"/>
    </row>
    <row r="5" spans="1:3" ht="29.1" customHeight="1">
      <c r="A5" s="5" t="s">
        <v>5</v>
      </c>
      <c r="B5" s="39" t="str">
        <f>'GENERALES NOTA 322'!B4:C4</f>
        <v>1. Clínica Uros S.A. Nit. 813.011.577-4
2. Álvaro Fernando Martínez Palencia C.C. 12.553.149</v>
      </c>
      <c r="C5" s="39"/>
    </row>
    <row r="6" spans="1:3">
      <c r="A6" s="5" t="s">
        <v>7</v>
      </c>
      <c r="B6" s="39" t="str">
        <f>'GENERALES NOTA 322'!B5:C5</f>
        <v>1. Luis Felipe Peralta García (victima directa) C.C. 1.075.251.279
2. Joyce Ariana Peralta Mora (hija) NUIP. 1.075.321.800 - Fecha nacimiento 29/10/2017
3. Keity Thaliana Perala Mora (hija) NUIP. 1.075.256.361 - Fecha nacimiento 02/10/2009</v>
      </c>
      <c r="C6" s="39"/>
    </row>
    <row r="7" spans="1:3" ht="43.5" customHeight="1">
      <c r="A7" s="5" t="s">
        <v>9</v>
      </c>
      <c r="B7" s="39" t="str">
        <f>'GENERALES NOTA 322'!B6:C6</f>
        <v>LLAMADA EN GARANTIA</v>
      </c>
      <c r="C7" s="39"/>
    </row>
    <row r="8" spans="1:3">
      <c r="A8" s="5" t="s">
        <v>116</v>
      </c>
      <c r="B8" s="39"/>
      <c r="C8" s="39"/>
    </row>
    <row r="9" spans="1:3">
      <c r="A9" s="14" t="s">
        <v>104</v>
      </c>
      <c r="B9" s="89"/>
      <c r="C9" s="89"/>
    </row>
    <row r="10" spans="1:3">
      <c r="A10" s="14" t="s">
        <v>117</v>
      </c>
      <c r="B10" s="39"/>
      <c r="C10" s="39"/>
    </row>
    <row r="11" spans="1:3" ht="29.1">
      <c r="A11" s="14" t="s">
        <v>118</v>
      </c>
      <c r="B11" s="90"/>
      <c r="C11" s="68"/>
    </row>
    <row r="12" spans="1:3" ht="57.95">
      <c r="A12" s="5" t="s">
        <v>119</v>
      </c>
      <c r="B12" s="39"/>
      <c r="C12" s="39"/>
    </row>
    <row r="13" spans="1:3" ht="57.95">
      <c r="A13" s="5" t="s">
        <v>120</v>
      </c>
      <c r="B13" s="39"/>
      <c r="C13" s="39"/>
    </row>
    <row r="14" spans="1:3">
      <c r="A14" s="5" t="s">
        <v>121</v>
      </c>
      <c r="B14" s="10"/>
      <c r="C14" s="10"/>
    </row>
    <row r="15" spans="1:3">
      <c r="A15" s="14" t="s">
        <v>122</v>
      </c>
      <c r="B15" s="39"/>
      <c r="C15" s="39"/>
    </row>
    <row r="16" spans="1:3">
      <c r="A16" s="10" t="s">
        <v>123</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124</v>
      </c>
    </row>
    <row r="2" spans="1:1">
      <c r="A2" t="s">
        <v>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42578125" defaultRowHeight="14.45"/>
  <cols>
    <col min="4" max="4" width="20.140625" bestFit="1" customWidth="1"/>
    <col min="5" max="5" width="42.85546875" bestFit="1" customWidth="1"/>
    <col min="7" max="7" width="26.42578125" customWidth="1"/>
  </cols>
  <sheetData>
    <row r="1" spans="1:12">
      <c r="A1" s="7" t="s">
        <v>51</v>
      </c>
      <c r="B1" t="s">
        <v>56</v>
      </c>
      <c r="C1" s="7" t="s">
        <v>58</v>
      </c>
      <c r="D1" s="7" t="s">
        <v>63</v>
      </c>
      <c r="E1" s="3" t="s">
        <v>64</v>
      </c>
      <c r="F1" s="2" t="s">
        <v>99</v>
      </c>
      <c r="G1" s="2" t="s">
        <v>125</v>
      </c>
      <c r="H1" s="4">
        <v>0.7</v>
      </c>
      <c r="I1" t="s">
        <v>126</v>
      </c>
      <c r="J1" t="s">
        <v>127</v>
      </c>
      <c r="L1" t="s">
        <v>10</v>
      </c>
    </row>
    <row r="2" spans="1:12">
      <c r="A2" t="s">
        <v>128</v>
      </c>
      <c r="B2" t="s">
        <v>62</v>
      </c>
      <c r="C2" t="s">
        <v>129</v>
      </c>
      <c r="D2" s="2" t="s">
        <v>130</v>
      </c>
      <c r="E2" s="1" t="s">
        <v>131</v>
      </c>
      <c r="F2" s="2" t="s">
        <v>132</v>
      </c>
      <c r="G2" s="2" t="s">
        <v>133</v>
      </c>
      <c r="H2" s="4">
        <v>0.25</v>
      </c>
      <c r="I2" t="s">
        <v>134</v>
      </c>
      <c r="J2" t="s">
        <v>135</v>
      </c>
      <c r="L2" t="s">
        <v>136</v>
      </c>
    </row>
    <row r="3" spans="1:12">
      <c r="A3" t="s">
        <v>137</v>
      </c>
      <c r="C3" t="s">
        <v>138</v>
      </c>
      <c r="D3" s="2" t="s">
        <v>139</v>
      </c>
      <c r="E3" s="1" t="s">
        <v>140</v>
      </c>
      <c r="F3" s="2" t="s">
        <v>141</v>
      </c>
      <c r="G3" s="2" t="s">
        <v>142</v>
      </c>
      <c r="H3" s="4">
        <v>0.55000000000000004</v>
      </c>
      <c r="I3" t="s">
        <v>143</v>
      </c>
      <c r="J3" t="s">
        <v>144</v>
      </c>
    </row>
    <row r="4" spans="1:12">
      <c r="A4" t="s">
        <v>52</v>
      </c>
      <c r="C4" t="s">
        <v>145</v>
      </c>
      <c r="E4" s="1" t="s">
        <v>146</v>
      </c>
      <c r="G4" s="2" t="s">
        <v>101</v>
      </c>
      <c r="H4" s="4">
        <v>0.15</v>
      </c>
      <c r="I4" t="s">
        <v>147</v>
      </c>
      <c r="J4" t="s">
        <v>148</v>
      </c>
    </row>
    <row r="5" spans="1:12">
      <c r="A5" t="s">
        <v>149</v>
      </c>
      <c r="E5" s="1" t="s">
        <v>150</v>
      </c>
      <c r="G5" s="2" t="s">
        <v>151</v>
      </c>
      <c r="H5" s="4">
        <v>0.7</v>
      </c>
      <c r="I5" t="s">
        <v>152</v>
      </c>
      <c r="J5" t="s">
        <v>153</v>
      </c>
    </row>
    <row r="6" spans="1:12">
      <c r="E6" s="1" t="s">
        <v>154</v>
      </c>
      <c r="G6" s="2" t="s">
        <v>155</v>
      </c>
      <c r="H6" s="4">
        <v>0.3</v>
      </c>
      <c r="J6" t="s">
        <v>156</v>
      </c>
    </row>
    <row r="7" spans="1:12">
      <c r="E7" s="1" t="s">
        <v>65</v>
      </c>
      <c r="G7" s="2" t="s">
        <v>132</v>
      </c>
    </row>
    <row r="8" spans="1:12">
      <c r="E8" s="1" t="s">
        <v>157</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BA12A4-28D8-4B43-A89E-841EEE465FC6}"/>
</file>

<file path=customXml/itemProps2.xml><?xml version="1.0" encoding="utf-8"?>
<ds:datastoreItem xmlns:ds="http://schemas.openxmlformats.org/officeDocument/2006/customXml" ds:itemID="{01F5870B-2586-4CDF-90F2-01D899E75D10}"/>
</file>

<file path=customXml/itemProps3.xml><?xml version="1.0" encoding="utf-8"?>
<ds:datastoreItem xmlns:ds="http://schemas.openxmlformats.org/officeDocument/2006/customXml" ds:itemID="{3F6E1548-AAAD-47DF-8213-C4E465F49690}"/>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2024-10-28T16:20:42Z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