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B4DA7B4-CD27-4F00-AD71-B5F8433B2D56}" xr6:coauthVersionLast="47" xr6:coauthVersionMax="47" xr10:uidLastSave="{00000000-0000-0000-0000-000000000000}"/>
  <bookViews>
    <workbookView xWindow="-120" yWindow="-120" windowWidth="24240" windowHeight="130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<sst xmlns="http://schemas.openxmlformats.org/spreadsheetml/2006/main" count="260" uniqueCount="191">
  <si>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</si>
  <si>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</si>
  <si>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</si>
  <si>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</si>
  <si>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</si>
  <si>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</si>
  <si>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</si>
  <si>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</si>
  <si>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</si>
  <si>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</si>
  <si>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</si>
  <si>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</si>
  <si>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</si>
  <si>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</si>
  <si>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</si>
  <si>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</si>
  <si>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</si>
  <si>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</si>
  <si>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</si>
  <si>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</si>
  <si>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</si>
  <si>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</si>
  <si>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</si>
  <si>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</si>
  <si>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</si>
  <si>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</si>
  <si>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</si>
  <si>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</si>
  <si>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</si>
  <si>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</si>
  <si>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</si>
  <si>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</si>
  <si>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</si>
  <si>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</si>
  <si>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</si>
  <si>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</si>
  <si>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</si>
  <si>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</si>
  <si>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</si>
  <si>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</si>
  <si>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</si>
  <si>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</si>
  <si>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</si>
  <si>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</si>
  <si>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</si>
  <si>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</si>
  <si>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</si>
  <si>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</si>
  <si>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</si>
  <si>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</si>
  <si>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</si>
  <si>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</si>
  <si>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</si>
  <si>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</si>
  <si>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</si>
  <si>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</si>
  <si>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</si>
  <si>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</si>
  <si>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</si>
  <si>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</si>
  <si>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</si>
  <si>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</si>
  <si>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</si>
  <si>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</si>
  <si>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</si>
  <si>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</si>
  <si>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</si>
  <si>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</si>
  <si>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</si>
  <si>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</si>
  <si>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</si>
  <si>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</si>
  <si>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</si>
  <si>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</si>
  <si>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</si>
  <si>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</si>
  <si>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</si>
  <si>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</si>
  <si>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</si>
  <si>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</si>
  <si>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</si>
  <si>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</si>
  <si>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</si>
  <si>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</si>
  <si>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</si>
  <si>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</si>
  <si>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</si>
  <si>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</si>
  <si>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</si>
  <si>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</si>
  <si>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</si>
  <si>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</si>
  <si>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</si>
  <si>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</si>
  <si>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</si>
  <si>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</si>
  <si>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</si>
  <si>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</si>
  <si>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</si>
  <si>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</si>
  <si>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</si>
  <si>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</si>
  <si>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</si>
  <si>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</si>
  <si>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</si>
  <si>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</si>
  <si>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</si>
  <si>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</si>
  <si>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</si>
  <si>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</si>
  <si>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</si>
  <si>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</si>
  <si>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</si>
  <si>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</si>
  <si>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</si>
  <si>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</si>
  <si>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</si>
  <si>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</si>
  <si>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</si>
  <si>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</si>
  <si>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</si>
  <si>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</si>
  <si>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</si>
  <si>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</si>
  <si>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</si>
  <si>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</si>
  <si>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</si>
  <si>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</si>
  <si>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</si>
  <si>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</si>
  <si>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</si>
  <si>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</si>
  <si>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</si>
  <si>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</si>
  <si>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</si>
  <si>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</si>
  <si>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</si>
  <si>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</si>
  <si>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</si>
  <si>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</si>
  <si>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</si>
  <si>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</si>
  <si>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</si>
  <si>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</si>
  <si>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</si>
  <si>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</si>
  <si>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</si>
  <si>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</si>
  <si>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</si>
  <si>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</si>
  <si>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</si>
  <si>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</si>
  <si>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</si>
  <si>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</si>
  <si>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</si>
  <si>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</si>
  <si>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</si>
  <si>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</si>
  <si>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</si>
  <si>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</si>
  <si>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</si>
  <si>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</si>
  <si>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</si>
  <si>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</si>
  <si>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</si>
  <si>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</si>
  <si>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</si>
  <si>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</si>
  <si>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</si>
  <si>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</si>
  <si>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</si>
  <si>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</si>
  <si>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</si>
  <si>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</si>
  <si>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</si>
  <si>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</si>
  <si>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</si>
  <si>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</si>
  <si>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</si>
  <si>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</si>
  <si>
    <t>IUA598</t>
  </si>
  <si>
    <t>de acuerdo con las excepciones</t>
  </si>
  <si>
    <t>ok</t>
  </si>
  <si>
    <t>SINIESTRO 120446818 -  APL. 204314</t>
  </si>
  <si>
    <t xml:space="preserve">CONCEPTO DE CONCILIACIÓN 330 </t>
  </si>
  <si>
    <t xml:space="preserve">SUMA SOLICITADA </t>
  </si>
  <si>
    <t>COMENTARIOS ABOGADO EXTERNO</t>
  </si>
  <si>
    <t>AUTORIZACIÓN COMPAÑÍA SUMA</t>
  </si>
  <si>
    <t xml:space="preserve">AUTORIZACIÓN COMPAÑÍA COMENTARIOS </t>
  </si>
  <si>
    <t>11001310300520240036100.</t>
  </si>
  <si>
    <t>En este caso se solicita autorización de suma para conciliar ya que póliza presta cobertura y la responsabilidad de nuestro asegurado se encuentra probada a través del IPAT, el croquis y además fue aceptada en el trámite contravencional adelantado por la Secretaría de tránsito de Medellín.
El valor de las pretensiones es de $466.421.525, empero nuestra liquidación objetivada está en $162.720.667 que es la suma que corresponde a la tasación del lucro cesante, teniendo en cuenta una PCL del 23,6%, los daños morales de los cuatro demandantes (lesionado, compañera permanente y dos hijos) y el daño a la vida de relación. 
Para el caso en cuestión se encuentra un ofrecimiento a instancias del proceso penal por 30 millones, por lo tanto solicitamos una suma entre 70 y 80 millones para efectuar los acercamientos para intentar cerrar el asunto de manera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</si>
</sst>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justify" vertical="top"/>
    </xf>
    <xf numFmtId="44" fontId="0" fillId="5" borderId="1" xfId="4" applyFont="1" applyFill="1" applyBorder="1" applyAlignment="1">
      <alignment horizontal="center"/>
    </xf>
    <xf numFmtId="0" fontId="0" fillId="5" borderId="1" xfId="0" applyFill="1" applyBorder="1" applyAlignment="1">
      <alignment horizontal="justify" vertical="top"/>
    </xf>
    <xf numFmtId="6" fontId="0" fillId="5" borderId="1" xfId="4" applyNumberFormat="1" applyFont="1" applyFill="1" applyBorder="1" applyAlignment="1">
      <alignment horizontal="center"/>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 sqref="B2:C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60" t="s">
        <v>189</v>
      </c>
      <c r="C2" s="61"/>
    </row>
    <row r="3" spans="1:3" x14ac:dyDescent="0.25">
      <c r="A3" s="5" t="s">
        <v>2</v>
      </c>
      <c r="B3" s="56" t="s">
        <v>156</v>
      </c>
      <c r="C3" s="57"/>
    </row>
    <row r="4" spans="1:3" x14ac:dyDescent="0.25">
      <c r="A4" s="5" t="s">
        <v>3</v>
      </c>
      <c r="B4" s="62" t="s">
        <v>157</v>
      </c>
      <c r="C4" s="57"/>
    </row>
    <row r="5" spans="1:3" ht="31.5" customHeight="1" x14ac:dyDescent="0.25">
      <c r="A5" s="5" t="s">
        <v>4</v>
      </c>
      <c r="B5" s="62" t="s">
        <v>159</v>
      </c>
      <c r="C5" s="57"/>
    </row>
    <row r="6" spans="1:3" x14ac:dyDescent="0.25">
      <c r="A6" s="5" t="s">
        <v>5</v>
      </c>
      <c r="B6" s="50" t="s">
        <v>121</v>
      </c>
      <c r="C6" s="50"/>
    </row>
    <row r="7" spans="1:3" x14ac:dyDescent="0.25">
      <c r="A7" s="27" t="s">
        <v>6</v>
      </c>
      <c r="B7" s="56" t="s">
        <v>152</v>
      </c>
      <c r="C7" s="57"/>
    </row>
    <row r="8" spans="1:3" ht="23.1" customHeight="1" x14ac:dyDescent="0.25">
      <c r="A8" s="28" t="s">
        <v>137</v>
      </c>
      <c r="B8" s="50" t="s">
        <v>158</v>
      </c>
      <c r="C8" s="50"/>
    </row>
    <row r="9" spans="1:3" x14ac:dyDescent="0.25">
      <c r="A9" s="28" t="s">
        <v>131</v>
      </c>
      <c r="B9" s="64">
        <v>71291585</v>
      </c>
      <c r="C9" s="50"/>
    </row>
    <row r="10" spans="1:3" x14ac:dyDescent="0.25">
      <c r="A10" s="28" t="s">
        <v>7</v>
      </c>
      <c r="B10" s="48" t="s">
        <v>160</v>
      </c>
      <c r="C10" s="48"/>
    </row>
    <row r="11" spans="1:3" ht="30" customHeight="1" x14ac:dyDescent="0.25">
      <c r="A11" s="29" t="s">
        <v>8</v>
      </c>
      <c r="B11" s="48">
        <v>3233647544</v>
      </c>
      <c r="C11" s="48"/>
    </row>
    <row r="12" spans="1:3" ht="30" customHeight="1" x14ac:dyDescent="0.25">
      <c r="A12" s="5" t="s">
        <v>9</v>
      </c>
      <c r="B12" s="49" t="s">
        <v>161</v>
      </c>
      <c r="C12" s="48"/>
    </row>
    <row r="13" spans="1:3" x14ac:dyDescent="0.25">
      <c r="A13" s="5" t="s">
        <v>10</v>
      </c>
      <c r="B13" s="50" t="s">
        <v>162</v>
      </c>
      <c r="C13" s="50"/>
    </row>
    <row r="14" spans="1:3" x14ac:dyDescent="0.25">
      <c r="A14" s="5" t="s">
        <v>11</v>
      </c>
      <c r="B14" s="51" t="s">
        <v>163</v>
      </c>
      <c r="C14" s="50"/>
    </row>
    <row r="15" spans="1:3" x14ac:dyDescent="0.25">
      <c r="A15" s="5" t="s">
        <v>144</v>
      </c>
      <c r="B15" s="50" t="s">
        <v>164</v>
      </c>
      <c r="C15" s="50"/>
    </row>
    <row r="16" spans="1:3" x14ac:dyDescent="0.25">
      <c r="A16" s="5" t="s">
        <v>12</v>
      </c>
      <c r="B16" s="50" t="s">
        <v>165</v>
      </c>
      <c r="C16" s="50"/>
    </row>
    <row r="17" spans="1:3" ht="15" customHeight="1" x14ac:dyDescent="0.25">
      <c r="A17" s="5" t="s">
        <v>13</v>
      </c>
      <c r="B17" s="48" t="s">
        <v>103</v>
      </c>
      <c r="C17" s="48"/>
    </row>
    <row r="18" spans="1:3" x14ac:dyDescent="0.25">
      <c r="A18" s="5" t="s">
        <v>15</v>
      </c>
      <c r="B18" s="48" t="s">
        <v>166</v>
      </c>
      <c r="C18" s="48"/>
    </row>
    <row r="19" spans="1:3" ht="18.75" customHeight="1" x14ac:dyDescent="0.25">
      <c r="A19" s="5" t="s">
        <v>16</v>
      </c>
      <c r="B19" s="58">
        <v>1300000</v>
      </c>
      <c r="C19" s="59"/>
    </row>
    <row r="20" spans="1:3" x14ac:dyDescent="0.25">
      <c r="A20" s="5" t="s">
        <v>132</v>
      </c>
      <c r="B20" s="50">
        <v>2</v>
      </c>
      <c r="C20" s="50"/>
    </row>
    <row r="21" spans="1:3" ht="17.25" customHeight="1" x14ac:dyDescent="0.25">
      <c r="A21" s="5" t="s">
        <v>17</v>
      </c>
      <c r="B21" s="48" t="s">
        <v>18</v>
      </c>
      <c r="C21" s="48"/>
    </row>
    <row r="22" spans="1:3" x14ac:dyDescent="0.25">
      <c r="A22" s="28" t="s">
        <v>19</v>
      </c>
      <c r="B22" s="45" t="s">
        <v>167</v>
      </c>
      <c r="C22" s="45"/>
    </row>
    <row r="23" spans="1:3" x14ac:dyDescent="0.25">
      <c r="A23" s="28" t="s">
        <v>20</v>
      </c>
      <c r="B23" s="47" t="s">
        <v>168</v>
      </c>
      <c r="C23" s="45"/>
    </row>
    <row r="24" spans="1:3" x14ac:dyDescent="0.25">
      <c r="A24" s="28" t="s">
        <v>21</v>
      </c>
      <c r="B24" s="47" t="s">
        <v>169</v>
      </c>
      <c r="C24" s="45"/>
    </row>
    <row r="25" spans="1:3" x14ac:dyDescent="0.25">
      <c r="A25" s="63" t="s">
        <v>146</v>
      </c>
      <c r="B25" s="45" t="s">
        <v>174</v>
      </c>
      <c r="C25" s="46"/>
    </row>
    <row r="26" spans="1:3" x14ac:dyDescent="0.25">
      <c r="A26" s="63"/>
      <c r="B26" s="46"/>
      <c r="C26" s="46"/>
    </row>
    <row r="27" spans="1:3" ht="100.5" customHeight="1" x14ac:dyDescent="0.25">
      <c r="A27" s="63"/>
      <c r="B27" s="46"/>
      <c r="C27" s="46"/>
    </row>
    <row r="28" spans="1:3" x14ac:dyDescent="0.25">
      <c r="A28" s="28" t="s">
        <v>23</v>
      </c>
      <c r="B28" s="46" t="s">
        <v>173</v>
      </c>
      <c r="C28" s="46"/>
    </row>
    <row r="29" spans="1:3" x14ac:dyDescent="0.25">
      <c r="A29" s="28" t="s">
        <v>24</v>
      </c>
      <c r="B29" s="52">
        <v>1017207189</v>
      </c>
      <c r="C29" s="46"/>
    </row>
    <row r="30" spans="1:3" x14ac:dyDescent="0.25">
      <c r="A30" s="28" t="s">
        <v>25</v>
      </c>
      <c r="B30" s="46" t="s">
        <v>180</v>
      </c>
      <c r="C30" s="46"/>
    </row>
    <row r="31" spans="1:3" x14ac:dyDescent="0.25">
      <c r="A31" s="28" t="s">
        <v>133</v>
      </c>
      <c r="B31" s="46" t="s">
        <v>179</v>
      </c>
      <c r="C31" s="46"/>
    </row>
    <row r="32" spans="1:3" x14ac:dyDescent="0.25">
      <c r="A32" s="28" t="s">
        <v>26</v>
      </c>
      <c r="B32" s="53" t="s">
        <v>170</v>
      </c>
      <c r="C32" s="54"/>
    </row>
    <row r="33" spans="1:3" x14ac:dyDescent="0.25">
      <c r="A33" s="5" t="s">
        <v>27</v>
      </c>
      <c r="B33" s="51" t="s">
        <v>171</v>
      </c>
      <c r="C33" s="51"/>
    </row>
    <row r="34" spans="1:3" ht="45" x14ac:dyDescent="0.25">
      <c r="A34" s="5" t="s">
        <v>134</v>
      </c>
      <c r="B34" s="51" t="s">
        <v>172</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28</v>
      </c>
      <c r="B1" s="65"/>
      <c r="C1" s="65"/>
    </row>
    <row r="2" spans="1:3" ht="15.75" customHeight="1" x14ac:dyDescent="0.25">
      <c r="A2" s="20" t="s">
        <v>29</v>
      </c>
      <c r="B2" s="66" t="s">
        <v>183</v>
      </c>
      <c r="C2" s="67"/>
    </row>
    <row r="3" spans="1:3" s="2" customFormat="1" x14ac:dyDescent="0.25">
      <c r="A3" s="5" t="s">
        <v>1</v>
      </c>
      <c r="B3" s="50" t="str">
        <f>'AUTOS  NOTA 322'!B2:C2</f>
        <v>11001310300520240036100.</v>
      </c>
      <c r="C3" s="50"/>
    </row>
    <row r="4" spans="1:3" s="2" customFormat="1" x14ac:dyDescent="0.25">
      <c r="A4" s="5" t="s">
        <v>2</v>
      </c>
      <c r="B4" s="50" t="str">
        <f>'AUTOS  NOTA 322'!B3:C3</f>
        <v>Juzgado Quinto Civil del Circuito de Bogotá D.C.</v>
      </c>
      <c r="C4" s="50"/>
    </row>
    <row r="5" spans="1:3" s="2" customFormat="1" x14ac:dyDescent="0.25">
      <c r="A5" s="5" t="s">
        <v>3</v>
      </c>
      <c r="B5" s="50" t="str">
        <f>'AUTOS  NOTA 322'!B4:C4</f>
        <v>1. Kelly Johana Fuentes Bedoya C.C. 1.017.207.189
2. Allianz Seguros S.A.  Nit. 860.026.182-5</v>
      </c>
      <c r="C5" s="50"/>
    </row>
    <row r="6" spans="1:3" s="2" customFormat="1" x14ac:dyDescent="0.25">
      <c r="A6" s="5" t="s">
        <v>4</v>
      </c>
      <c r="B6" s="50" t="str">
        <f>'AUTOS  NOTA 322'!B5:C5</f>
        <v>1. Andrés Mauricio Peña Paniagua (víctima) C.C. 71.291.585
2. Luisa Fernanda Betancourt Cañas (compañera permanente) C.C. 1.128.483.523
3. David Alexander Peña Beancourt (hijo) T.I. 1.131.224.563
4. María Fernanda Peña Betancourt (hija) R.C.N. 1.035.985.007</v>
      </c>
      <c r="C6" s="50"/>
    </row>
    <row r="7" spans="1:3" s="2" customFormat="1" x14ac:dyDescent="0.25">
      <c r="A7" s="5" t="s">
        <v>5</v>
      </c>
      <c r="B7" s="50" t="str">
        <f>'AUTOS  NOTA 322'!B6:C6</f>
        <v>DEMANDA DIRECTA</v>
      </c>
      <c r="C7" s="50"/>
    </row>
    <row r="8" spans="1:3" s="2" customFormat="1" x14ac:dyDescent="0.25">
      <c r="A8" s="31" t="s">
        <v>118</v>
      </c>
      <c r="B8" s="50" t="str">
        <f>'AUTOS  NOTA 322'!B7:C8</f>
        <v>Andrés Mauricio Peña Paniagua</v>
      </c>
      <c r="C8" s="50"/>
    </row>
    <row r="9" spans="1:3" x14ac:dyDescent="0.25">
      <c r="A9" s="20" t="s">
        <v>30</v>
      </c>
      <c r="B9" s="50"/>
      <c r="C9" s="50"/>
    </row>
    <row r="10" spans="1:3" x14ac:dyDescent="0.25">
      <c r="A10" s="20" t="s">
        <v>22</v>
      </c>
      <c r="B10" s="50" t="s">
        <v>123</v>
      </c>
      <c r="C10" s="50"/>
    </row>
    <row r="11" spans="1:3" x14ac:dyDescent="0.25">
      <c r="A11" s="20" t="s">
        <v>31</v>
      </c>
      <c r="B11" s="80">
        <v>0</v>
      </c>
      <c r="C11" s="81"/>
    </row>
    <row r="12" spans="1:3" x14ac:dyDescent="0.25">
      <c r="A12" s="20" t="s">
        <v>136</v>
      </c>
      <c r="B12" s="80">
        <v>0</v>
      </c>
      <c r="C12" s="81"/>
    </row>
    <row r="13" spans="1:3" x14ac:dyDescent="0.25">
      <c r="A13" s="20" t="s">
        <v>32</v>
      </c>
      <c r="B13" s="56"/>
      <c r="C13" s="57"/>
    </row>
    <row r="14" spans="1:3" x14ac:dyDescent="0.25">
      <c r="A14" s="20" t="s">
        <v>33</v>
      </c>
      <c r="B14" s="48"/>
      <c r="C14" s="50"/>
    </row>
    <row r="15" spans="1:3" x14ac:dyDescent="0.25">
      <c r="A15" s="20" t="s">
        <v>34</v>
      </c>
      <c r="B15" s="50"/>
      <c r="C15" s="50"/>
    </row>
    <row r="16" spans="1:3" x14ac:dyDescent="0.25">
      <c r="A16" s="20" t="s">
        <v>36</v>
      </c>
      <c r="B16" s="50"/>
      <c r="C16" s="50"/>
    </row>
    <row r="17" spans="1:3" x14ac:dyDescent="0.25">
      <c r="A17" s="82" t="s">
        <v>37</v>
      </c>
      <c r="B17" s="50"/>
      <c r="C17" s="50"/>
    </row>
    <row r="18" spans="1:3" x14ac:dyDescent="0.25">
      <c r="A18" s="83"/>
      <c r="B18" s="10" t="s">
        <v>39</v>
      </c>
      <c r="C18" s="10" t="s">
        <v>40</v>
      </c>
    </row>
    <row r="19" spans="1:3" x14ac:dyDescent="0.25">
      <c r="A19" s="83"/>
      <c r="B19" s="6" t="s">
        <v>143</v>
      </c>
      <c r="C19" s="6"/>
    </row>
    <row r="20" spans="1:3" x14ac:dyDescent="0.25">
      <c r="A20" s="83"/>
      <c r="B20" s="6"/>
      <c r="C20" s="6"/>
    </row>
    <row r="21" spans="1:3" x14ac:dyDescent="0.25">
      <c r="A21" s="84"/>
      <c r="B21" s="6"/>
      <c r="C21" s="6"/>
    </row>
    <row r="22" spans="1:3" x14ac:dyDescent="0.25">
      <c r="A22" s="20" t="s">
        <v>41</v>
      </c>
      <c r="B22" s="50"/>
      <c r="C22" s="50"/>
    </row>
    <row r="23" spans="1:3" x14ac:dyDescent="0.25">
      <c r="A23" s="20" t="s">
        <v>42</v>
      </c>
      <c r="B23" s="66"/>
      <c r="C23" s="67"/>
    </row>
    <row r="24" spans="1:3" x14ac:dyDescent="0.25">
      <c r="A24" s="20" t="s">
        <v>43</v>
      </c>
      <c r="B24" s="50"/>
      <c r="C24" s="50"/>
    </row>
    <row r="25" spans="1:3" x14ac:dyDescent="0.25">
      <c r="A25" s="20" t="s">
        <v>44</v>
      </c>
      <c r="B25" s="50"/>
      <c r="C25" s="50"/>
    </row>
    <row r="26" spans="1:3" x14ac:dyDescent="0.25">
      <c r="A26" s="20" t="s">
        <v>46</v>
      </c>
      <c r="B26" s="50"/>
      <c r="C26" s="50"/>
    </row>
    <row r="27" spans="1:3" x14ac:dyDescent="0.25">
      <c r="A27" s="19" t="s">
        <v>47</v>
      </c>
      <c r="B27" s="50"/>
      <c r="C27" s="50"/>
    </row>
    <row r="28" spans="1:3" x14ac:dyDescent="0.25">
      <c r="A28" s="68" t="s">
        <v>48</v>
      </c>
      <c r="B28" s="68"/>
      <c r="C28" s="68"/>
    </row>
    <row r="29" spans="1:3" x14ac:dyDescent="0.25">
      <c r="A29" s="78" t="s">
        <v>49</v>
      </c>
      <c r="B29" s="79"/>
      <c r="C29" s="11"/>
    </row>
    <row r="30" spans="1:3" x14ac:dyDescent="0.25">
      <c r="A30" s="78" t="s">
        <v>50</v>
      </c>
      <c r="B30" s="79"/>
      <c r="C30" s="11"/>
    </row>
    <row r="31" spans="1:3" x14ac:dyDescent="0.25">
      <c r="A31" s="78" t="s">
        <v>51</v>
      </c>
      <c r="B31" s="79"/>
      <c r="C31" s="12"/>
    </row>
    <row r="32" spans="1:3" x14ac:dyDescent="0.25">
      <c r="A32" s="78" t="s">
        <v>52</v>
      </c>
      <c r="B32" s="79"/>
      <c r="C32" s="11"/>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x14ac:dyDescent="0.2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2" sqref="B2:C2"/>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65" t="s">
        <v>68</v>
      </c>
      <c r="B1" s="65"/>
      <c r="C1" s="65"/>
    </row>
    <row r="2" spans="1:9" ht="15" customHeight="1" x14ac:dyDescent="0.25">
      <c r="A2" s="35" t="s">
        <v>29</v>
      </c>
      <c r="B2" s="89" t="str">
        <f>'AUTOS NOTA 321'!B2:C2</f>
        <v>SINIESTRO 120446818 -  APL. 204314</v>
      </c>
      <c r="C2" s="90"/>
    </row>
    <row r="3" spans="1:9" x14ac:dyDescent="0.25">
      <c r="A3" s="36" t="s">
        <v>1</v>
      </c>
      <c r="B3" s="93" t="str">
        <f>'AUTOS  NOTA 322'!B2:C2</f>
        <v>11001310300520240036100.</v>
      </c>
      <c r="C3" s="93"/>
    </row>
    <row r="4" spans="1:9" x14ac:dyDescent="0.25">
      <c r="A4" s="36" t="s">
        <v>2</v>
      </c>
      <c r="B4" s="93" t="str">
        <f>'AUTOS  NOTA 322'!B3:C3</f>
        <v>Juzgado Quinto Civil del Circuito de Bogotá D.C.</v>
      </c>
      <c r="C4" s="93"/>
    </row>
    <row r="5" spans="1:9" x14ac:dyDescent="0.25">
      <c r="A5" s="36" t="s">
        <v>3</v>
      </c>
      <c r="B5" s="93" t="str">
        <f>'AUTOS  NOTA 322'!B4:C4</f>
        <v>1. Kelly Johana Fuentes Bedoya C.C. 1.017.207.189
2. Allianz Seguros S.A.  Nit. 860.026.182-5</v>
      </c>
      <c r="C5" s="93"/>
    </row>
    <row r="6" spans="1:9" ht="15" customHeight="1" x14ac:dyDescent="0.25">
      <c r="A6" s="36" t="s">
        <v>4</v>
      </c>
      <c r="B6" s="93" t="str">
        <f>'AUTOS  NOTA 322'!B5:C5</f>
        <v>1. Andrés Mauricio Peña Paniagua (víctima) C.C. 71.291.585
2. Luisa Fernanda Betancourt Cañas (compañera permanente) C.C. 1.128.483.523
3. David Alexander Peña Beancourt (hijo) T.I. 1.131.224.563
4. María Fernanda Peña Betancourt (hija) R.C.N. 1.035.985.007</v>
      </c>
      <c r="C6" s="93"/>
    </row>
    <row r="7" spans="1:9" x14ac:dyDescent="0.25">
      <c r="A7" s="36" t="s">
        <v>5</v>
      </c>
      <c r="B7" s="93" t="str">
        <f>'AUTOS  NOTA 322'!B6:C6</f>
        <v>DEMANDA DIRECTA</v>
      </c>
      <c r="C7" s="93"/>
    </row>
    <row r="8" spans="1:9" x14ac:dyDescent="0.25">
      <c r="A8" s="38" t="s">
        <v>118</v>
      </c>
      <c r="B8" s="93" t="str">
        <f>'AUTOS  NOTA 322'!B7:C8</f>
        <v>Andrés Mauricio Peña Paniagua</v>
      </c>
      <c r="C8" s="93"/>
    </row>
    <row r="9" spans="1:9" ht="30" x14ac:dyDescent="0.25">
      <c r="A9" s="36" t="s">
        <v>69</v>
      </c>
      <c r="B9" s="87">
        <f>SUM(C11,C12,C14,C15,C17)</f>
        <v>466421525</v>
      </c>
      <c r="C9" s="88"/>
    </row>
    <row r="10" spans="1:9" x14ac:dyDescent="0.25">
      <c r="A10" s="94" t="s">
        <v>70</v>
      </c>
      <c r="B10" s="91" t="s">
        <v>71</v>
      </c>
      <c r="C10" s="92"/>
    </row>
    <row r="11" spans="1:9" x14ac:dyDescent="0.25">
      <c r="A11" s="94"/>
      <c r="B11" s="37" t="s">
        <v>72</v>
      </c>
      <c r="C11" s="43">
        <v>102421525</v>
      </c>
    </row>
    <row r="12" spans="1:9" x14ac:dyDescent="0.25">
      <c r="A12" s="94"/>
      <c r="B12" s="37" t="s">
        <v>73</v>
      </c>
      <c r="C12" s="43">
        <v>0</v>
      </c>
    </row>
    <row r="13" spans="1:9" x14ac:dyDescent="0.25">
      <c r="A13" s="94"/>
      <c r="B13" s="91"/>
      <c r="C13" s="92"/>
    </row>
    <row r="14" spans="1:9" x14ac:dyDescent="0.25">
      <c r="A14" s="94"/>
      <c r="B14" s="37" t="s">
        <v>116</v>
      </c>
      <c r="C14" s="44">
        <v>182000000</v>
      </c>
    </row>
    <row r="15" spans="1:9" x14ac:dyDescent="0.25">
      <c r="A15" s="94"/>
      <c r="B15" s="37" t="s">
        <v>175</v>
      </c>
      <c r="C15" s="44">
        <v>182000000</v>
      </c>
      <c r="E15" t="s">
        <v>75</v>
      </c>
      <c r="F15" s="22">
        <v>0.7</v>
      </c>
    </row>
    <row r="16" spans="1:9" x14ac:dyDescent="0.25">
      <c r="A16" s="94"/>
      <c r="B16" s="91" t="s">
        <v>76</v>
      </c>
      <c r="C16" s="92"/>
      <c r="E16" t="s">
        <v>77</v>
      </c>
      <c r="F16" s="23">
        <v>0.3</v>
      </c>
      <c r="I16" s="25"/>
    </row>
    <row r="17" spans="1:9" x14ac:dyDescent="0.25">
      <c r="A17" s="94"/>
      <c r="B17" s="37"/>
      <c r="C17" s="40"/>
      <c r="F17" s="26"/>
      <c r="I17" s="25"/>
    </row>
    <row r="18" spans="1:9" ht="23.25" customHeight="1" x14ac:dyDescent="0.25">
      <c r="A18" s="39" t="s">
        <v>78</v>
      </c>
      <c r="B18" s="89" t="s">
        <v>75</v>
      </c>
      <c r="C18" s="90"/>
    </row>
    <row r="19" spans="1:9" ht="60" x14ac:dyDescent="0.25">
      <c r="A19" s="36" t="s">
        <v>80</v>
      </c>
      <c r="B19" s="102" t="s">
        <v>178</v>
      </c>
      <c r="C19" s="103"/>
    </row>
    <row r="20" spans="1:9" ht="15" customHeight="1" x14ac:dyDescent="0.25">
      <c r="A20" s="21" t="s">
        <v>81</v>
      </c>
      <c r="B20" s="99">
        <f>((C22+C23+C25+C26+C30+C28+C32+C34+C29+C33)-C37)*C36*C38</f>
        <v>162720667</v>
      </c>
      <c r="C20" s="99"/>
    </row>
    <row r="21" spans="1:9" x14ac:dyDescent="0.25">
      <c r="A21" s="7" t="s">
        <v>82</v>
      </c>
      <c r="B21" s="104" t="s">
        <v>71</v>
      </c>
      <c r="C21" s="105"/>
    </row>
    <row r="22" spans="1:9" x14ac:dyDescent="0.25">
      <c r="A22" s="85"/>
      <c r="B22" s="37" t="s">
        <v>72</v>
      </c>
      <c r="C22" s="43">
        <v>52720667</v>
      </c>
    </row>
    <row r="23" spans="1:9" x14ac:dyDescent="0.25">
      <c r="A23" s="86"/>
      <c r="B23" s="37" t="s">
        <v>73</v>
      </c>
      <c r="C23" s="32">
        <v>0</v>
      </c>
    </row>
    <row r="24" spans="1:9" x14ac:dyDescent="0.25">
      <c r="A24" s="86"/>
      <c r="B24" s="91" t="s">
        <v>74</v>
      </c>
      <c r="C24" s="92"/>
    </row>
    <row r="25" spans="1:9" x14ac:dyDescent="0.25">
      <c r="A25" s="86"/>
      <c r="B25" s="37" t="s">
        <v>116</v>
      </c>
      <c r="C25" s="43">
        <v>90000000</v>
      </c>
    </row>
    <row r="26" spans="1:9" ht="29.1" customHeight="1" x14ac:dyDescent="0.25">
      <c r="A26" s="86"/>
      <c r="B26" s="37" t="s">
        <v>117</v>
      </c>
      <c r="C26" s="43">
        <v>20000000</v>
      </c>
    </row>
    <row r="27" spans="1:9" x14ac:dyDescent="0.25">
      <c r="A27" s="86"/>
      <c r="B27" s="91" t="s">
        <v>147</v>
      </c>
      <c r="C27" s="92"/>
    </row>
    <row r="28" spans="1:9" x14ac:dyDescent="0.25">
      <c r="A28" s="86"/>
      <c r="B28" s="37" t="s">
        <v>155</v>
      </c>
      <c r="C28" s="32">
        <v>0</v>
      </c>
    </row>
    <row r="29" spans="1:9" x14ac:dyDescent="0.25">
      <c r="A29" s="86"/>
      <c r="B29" s="37" t="s">
        <v>72</v>
      </c>
      <c r="C29" s="32">
        <v>0</v>
      </c>
    </row>
    <row r="30" spans="1:9" x14ac:dyDescent="0.25">
      <c r="A30" s="86"/>
      <c r="B30" s="37" t="s">
        <v>73</v>
      </c>
      <c r="C30" s="32">
        <v>0</v>
      </c>
    </row>
    <row r="31" spans="1:9" x14ac:dyDescent="0.25">
      <c r="A31" s="86"/>
      <c r="B31" s="91" t="s">
        <v>148</v>
      </c>
      <c r="C31" s="92"/>
    </row>
    <row r="32" spans="1:9" x14ac:dyDescent="0.25">
      <c r="A32" s="86"/>
      <c r="B32" s="37"/>
      <c r="C32" s="32"/>
    </row>
    <row r="33" spans="1:3" x14ac:dyDescent="0.25">
      <c r="A33" s="86"/>
      <c r="B33" s="37" t="s">
        <v>72</v>
      </c>
      <c r="C33" s="32">
        <v>0</v>
      </c>
    </row>
    <row r="34" spans="1:3" x14ac:dyDescent="0.25">
      <c r="A34" s="86"/>
      <c r="B34" s="37" t="s">
        <v>73</v>
      </c>
      <c r="C34" s="32">
        <v>0</v>
      </c>
    </row>
    <row r="35" spans="1:3" x14ac:dyDescent="0.25">
      <c r="A35" s="86"/>
      <c r="B35" s="91" t="s">
        <v>135</v>
      </c>
      <c r="C35" s="92"/>
    </row>
    <row r="36" spans="1:3" x14ac:dyDescent="0.25">
      <c r="A36" s="86"/>
      <c r="B36" s="37" t="s">
        <v>151</v>
      </c>
      <c r="C36" s="33">
        <v>1</v>
      </c>
    </row>
    <row r="37" spans="1:3" x14ac:dyDescent="0.25">
      <c r="A37" s="86"/>
      <c r="B37" s="37" t="s">
        <v>136</v>
      </c>
      <c r="C37" s="34">
        <v>0</v>
      </c>
    </row>
    <row r="38" spans="1:3" x14ac:dyDescent="0.25">
      <c r="A38" s="86"/>
      <c r="B38" s="37" t="s">
        <v>154</v>
      </c>
      <c r="C38" s="33">
        <v>1</v>
      </c>
    </row>
    <row r="39" spans="1:3" x14ac:dyDescent="0.25">
      <c r="A39" s="24" t="s">
        <v>83</v>
      </c>
      <c r="B39" s="99">
        <f>IFERROR(B20*(VLOOKUP(B18,E15:F17,2,0)),16666)</f>
        <v>113904466.89999999</v>
      </c>
      <c r="C39" s="99"/>
    </row>
    <row r="40" spans="1:3" ht="93" customHeight="1" x14ac:dyDescent="0.25">
      <c r="A40" s="36" t="s">
        <v>149</v>
      </c>
      <c r="B40" s="100" t="s">
        <v>177</v>
      </c>
      <c r="C40" s="101"/>
    </row>
    <row r="41" spans="1:3" ht="211.5" customHeight="1" x14ac:dyDescent="0.25">
      <c r="A41" s="36" t="s">
        <v>84</v>
      </c>
      <c r="B41" s="97" t="s">
        <v>176</v>
      </c>
      <c r="C41" s="98"/>
    </row>
    <row r="42" spans="1:3" ht="26.1" customHeight="1" x14ac:dyDescent="0.25">
      <c r="A42" s="42" t="s">
        <v>140</v>
      </c>
      <c r="B42" s="42"/>
      <c r="C42" s="42"/>
    </row>
    <row r="43" spans="1:3" x14ac:dyDescent="0.25">
      <c r="A43" s="41" t="s">
        <v>141</v>
      </c>
      <c r="B43" s="95" t="s">
        <v>182</v>
      </c>
      <c r="C43" s="96"/>
    </row>
    <row r="44" spans="1:3" ht="41.1" customHeight="1" x14ac:dyDescent="0.25">
      <c r="A44" s="41" t="s">
        <v>139</v>
      </c>
      <c r="B44" s="95" t="s">
        <v>181</v>
      </c>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5" sqref="B15"/>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85</v>
      </c>
      <c r="B1" s="65"/>
      <c r="C1" s="65"/>
    </row>
    <row r="2" spans="1:3" x14ac:dyDescent="0.25">
      <c r="A2" s="20" t="s">
        <v>29</v>
      </c>
      <c r="B2" s="66" t="str">
        <f>'AUTOS NOTA 324'!B2:C2</f>
        <v>SINIESTRO 120446818 -  APL. 204314</v>
      </c>
      <c r="C2" s="67"/>
    </row>
    <row r="3" spans="1:3" x14ac:dyDescent="0.25">
      <c r="A3" s="5" t="s">
        <v>1</v>
      </c>
      <c r="B3" s="50" t="str">
        <f>'AUTOS  NOTA 322'!B2:C2</f>
        <v>11001310300520240036100.</v>
      </c>
      <c r="C3" s="50"/>
    </row>
    <row r="4" spans="1:3" x14ac:dyDescent="0.25">
      <c r="A4" s="5" t="s">
        <v>2</v>
      </c>
      <c r="B4" s="50" t="str">
        <f>'AUTOS  NOTA 322'!B3:C3</f>
        <v>Juzgado Quinto Civil del Circuito de Bogotá D.C.</v>
      </c>
      <c r="C4" s="50"/>
    </row>
    <row r="5" spans="1:3" x14ac:dyDescent="0.25">
      <c r="A5" s="5" t="s">
        <v>3</v>
      </c>
      <c r="B5" s="50" t="str">
        <f>'AUTOS  NOTA 322'!B4:C4</f>
        <v>1. Kelly Johana Fuentes Bedoya C.C. 1.017.207.189
2. Allianz Seguros S.A.  Nit. 860.026.182-5</v>
      </c>
      <c r="C5" s="50"/>
    </row>
    <row r="6" spans="1:3" ht="15" customHeight="1" x14ac:dyDescent="0.25">
      <c r="A6" s="5" t="s">
        <v>4</v>
      </c>
      <c r="B6" s="50" t="str">
        <f>'AUTOS  NOTA 322'!B5:C5</f>
        <v>1. Andrés Mauricio Peña Paniagua (víctima) C.C. 71.291.585
2. Luisa Fernanda Betancourt Cañas (compañera permanente) C.C. 1.128.483.523
3. David Alexander Peña Beancourt (hijo) T.I. 1.131.224.563
4. María Fernanda Peña Betancourt (hija) R.C.N. 1.035.985.007</v>
      </c>
      <c r="C6" s="50"/>
    </row>
    <row r="7" spans="1:3" ht="15" customHeight="1" x14ac:dyDescent="0.25">
      <c r="A7" s="5" t="s">
        <v>5</v>
      </c>
      <c r="B7" s="50" t="str">
        <f>'AUTOS  NOTA 322'!B6:C6</f>
        <v>DEMANDA DIRECTA</v>
      </c>
      <c r="C7" s="50"/>
    </row>
    <row r="8" spans="1:3" ht="15" customHeight="1" x14ac:dyDescent="0.25">
      <c r="A8" s="31" t="s">
        <v>118</v>
      </c>
      <c r="B8" s="50" t="str">
        <f>'AUTOS  NOTA 322'!B7:C8</f>
        <v>Andrés Mauricio Peña Paniagua</v>
      </c>
      <c r="C8" s="50"/>
    </row>
    <row r="9" spans="1:3" ht="18.95" customHeight="1" x14ac:dyDescent="0.25">
      <c r="A9" s="5" t="s">
        <v>119</v>
      </c>
      <c r="B9" s="50" t="s">
        <v>75</v>
      </c>
      <c r="C9" s="50"/>
    </row>
    <row r="10" spans="1:3" x14ac:dyDescent="0.25">
      <c r="A10" s="7" t="s">
        <v>82</v>
      </c>
      <c r="B10" s="108">
        <f>'AUTOS NOTA 324'!B20:C20</f>
        <v>162720667</v>
      </c>
      <c r="C10" s="108"/>
    </row>
    <row r="11" spans="1:3" x14ac:dyDescent="0.25">
      <c r="A11" s="7" t="s">
        <v>138</v>
      </c>
      <c r="B11" s="109">
        <f>'AUTOS NOTA 324'!B39:C39</f>
        <v>113904466.89999999</v>
      </c>
      <c r="C11" s="50"/>
    </row>
    <row r="12" spans="1:3" ht="188.1" customHeight="1" x14ac:dyDescent="0.25">
      <c r="A12" s="7" t="s">
        <v>86</v>
      </c>
      <c r="B12" s="106" t="s">
        <v>178</v>
      </c>
      <c r="C12" s="107"/>
    </row>
    <row r="13" spans="1:3" ht="45" x14ac:dyDescent="0.25">
      <c r="A13" s="5" t="s">
        <v>87</v>
      </c>
      <c r="B13" s="50" t="s">
        <v>35</v>
      </c>
      <c r="C13" s="50"/>
    </row>
    <row r="14" spans="1:3" ht="45" x14ac:dyDescent="0.25">
      <c r="A14" s="5" t="s">
        <v>88</v>
      </c>
      <c r="B14" s="50" t="s">
        <v>35</v>
      </c>
      <c r="C14" s="50"/>
    </row>
    <row r="15" spans="1:3" x14ac:dyDescent="0.25">
      <c r="A15" s="5" t="s">
        <v>89</v>
      </c>
      <c r="B15" s="6"/>
      <c r="C15" s="6"/>
    </row>
    <row r="16" spans="1:3" x14ac:dyDescent="0.25">
      <c r="A16" s="7" t="s">
        <v>90</v>
      </c>
      <c r="B16" s="50"/>
      <c r="C16" s="50"/>
    </row>
    <row r="17" spans="1:3" x14ac:dyDescent="0.25">
      <c r="A17" s="6" t="s">
        <v>91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68A-4093-465C-ACF2-FC3DD76982BB}">
  <sheetPr>
    <tabColor theme="3" tint="-0.499984740745262"/>
  </sheetPr>
  <dimension ref="A1:H24"/>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26.25" x14ac:dyDescent="0.25">
      <c r="A1" s="110" t="s">
        <v>184</v>
      </c>
      <c r="B1" s="110"/>
      <c r="C1" s="110"/>
    </row>
    <row r="2" spans="1:3" x14ac:dyDescent="0.25">
      <c r="A2" s="111" t="s">
        <v>29</v>
      </c>
      <c r="B2" s="66" t="s">
        <v>183</v>
      </c>
      <c r="C2" s="67"/>
    </row>
    <row r="3" spans="1:3" x14ac:dyDescent="0.25">
      <c r="A3" s="5" t="s">
        <v>1</v>
      </c>
      <c r="B3" s="60" t="s">
        <v>189</v>
      </c>
      <c r="C3" s="61"/>
    </row>
    <row r="4" spans="1:3" x14ac:dyDescent="0.25">
      <c r="A4" s="5" t="s">
        <v>2</v>
      </c>
      <c r="B4" s="56" t="s">
        <v>156</v>
      </c>
      <c r="C4" s="57"/>
    </row>
    <row r="5" spans="1:3" ht="15" customHeight="1" x14ac:dyDescent="0.25">
      <c r="A5" s="5" t="s">
        <v>3</v>
      </c>
      <c r="B5" s="62" t="s">
        <v>157</v>
      </c>
      <c r="C5" s="57"/>
    </row>
    <row r="6" spans="1:3" ht="15" customHeight="1" x14ac:dyDescent="0.25">
      <c r="A6" s="5" t="s">
        <v>4</v>
      </c>
      <c r="B6" s="62" t="s">
        <v>159</v>
      </c>
      <c r="C6" s="57"/>
    </row>
    <row r="7" spans="1:3" x14ac:dyDescent="0.25">
      <c r="A7" s="5" t="s">
        <v>5</v>
      </c>
      <c r="B7" s="50" t="s">
        <v>121</v>
      </c>
      <c r="C7" s="50"/>
    </row>
    <row r="8" spans="1:3" x14ac:dyDescent="0.25">
      <c r="A8" s="5" t="s">
        <v>119</v>
      </c>
      <c r="B8" s="50" t="s">
        <v>75</v>
      </c>
      <c r="C8" s="50"/>
    </row>
    <row r="9" spans="1:3" x14ac:dyDescent="0.25">
      <c r="A9" s="7" t="s">
        <v>82</v>
      </c>
      <c r="B9" s="108">
        <v>162720667</v>
      </c>
      <c r="C9" s="108"/>
    </row>
    <row r="10" spans="1:3" x14ac:dyDescent="0.25">
      <c r="A10" s="5" t="s">
        <v>185</v>
      </c>
      <c r="B10" s="114">
        <v>80000000</v>
      </c>
      <c r="C10" s="112"/>
    </row>
    <row r="11" spans="1:3" ht="45.75" customHeight="1" x14ac:dyDescent="0.25">
      <c r="A11" s="5" t="s">
        <v>186</v>
      </c>
      <c r="B11" s="48" t="s">
        <v>190</v>
      </c>
      <c r="C11" s="50"/>
    </row>
    <row r="12" spans="1:3" x14ac:dyDescent="0.25">
      <c r="A12" s="5" t="s">
        <v>187</v>
      </c>
      <c r="B12" s="113"/>
      <c r="C12" s="113"/>
    </row>
    <row r="13" spans="1:3" x14ac:dyDescent="0.25">
      <c r="A13" s="5" t="s">
        <v>188</v>
      </c>
      <c r="B13" s="50"/>
      <c r="C13" s="50"/>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6DAB26-375C-479A-A672-9852A4539D97}">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153</v>
      </c>
    </row>
    <row r="7" spans="1:15" x14ac:dyDescent="0.25">
      <c r="E7" s="1" t="s">
        <v>114</v>
      </c>
      <c r="I7" t="s">
        <v>145</v>
      </c>
      <c r="L7" s="30" t="s">
        <v>126</v>
      </c>
    </row>
    <row r="8" spans="1:15" x14ac:dyDescent="0.25">
      <c r="E8" s="1" t="s">
        <v>115</v>
      </c>
      <c r="L8" s="30" t="s">
        <v>147</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2024-11-27T04:49:11Z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