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F6850184-89EA-4510-AFE7-BC9BC23F0B93}" xr6:coauthVersionLast="47" xr6:coauthVersionMax="47" xr10:uidLastSave="{00000000-0000-0000-0000-000000000000}"/>
  <bookViews>
    <workbookView xWindow="28800" yWindow="0" windowWidth="14400" windowHeight="156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8" l="1"/>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<sst xmlns="http://schemas.openxmlformats.org/spreadsheetml/2006/main" count="233" uniqueCount="182">
  <si>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</si>
  <si>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</si>
  <si>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</si>
  <si>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</si>
  <si>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</si>
  <si>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</si>
  <si>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</si>
  <si>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</si>
  <si>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</si>
  <si>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</si>
  <si>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</si>
  <si>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</si>
  <si>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</si>
  <si>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</si>
  <si>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</si>
  <si>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</si>
  <si>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</si>
  <si>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</si>
  <si>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</si>
  <si>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</si>
  <si>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</si>
  <si>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</si>
  <si>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</si>
  <si>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</si>
  <si>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</si>
  <si>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</si>
  <si>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</si>
  <si>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</si>
  <si>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</si>
  <si>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</si>
  <si>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</si>
  <si>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</si>
  <si>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</si>
  <si>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</si>
  <si>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</si>
  <si>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</si>
  <si>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</si>
  <si>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</si>
  <si>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</si>
  <si>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</si>
  <si>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</si>
  <si>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</si>
  <si>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</si>
  <si>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</si>
  <si>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</si>
  <si>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</si>
  <si>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</si>
  <si>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</si>
  <si>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</si>
  <si>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</si>
  <si>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</si>
  <si>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</si>
  <si>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</si>
  <si>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</si>
  <si>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</si>
  <si>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</si>
  <si>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</si>
  <si>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</si>
  <si>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</si>
  <si>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</si>
  <si>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</si>
  <si>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</si>
  <si>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</si>
  <si>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</si>
  <si>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</si>
  <si>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</si>
  <si>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</si>
  <si>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</si>
  <si>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</si>
  <si>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</si>
  <si>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</si>
  <si>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</si>
  <si>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</si>
  <si>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</si>
  <si>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</si>
  <si>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</si>
  <si>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</si>
  <si>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</si>
  <si>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</si>
  <si>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</si>
  <si>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</si>
  <si>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</si>
  <si>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</si>
  <si>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</si>
  <si>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</si>
  <si>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</si>
  <si>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</si>
  <si>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</si>
  <si>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</si>
  <si>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</si>
  <si>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</si>
  <si>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</si>
  <si>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</si>
  <si>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</si>
  <si>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</si>
  <si>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</si>
  <si>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</si>
  <si>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</si>
  <si>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</si>
  <si>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</si>
  <si>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</si>
  <si>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</si>
  <si>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</si>
  <si>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</si>
  <si>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</si>
  <si>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</si>
  <si>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</si>
  <si>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</si>
  <si>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</si>
  <si>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</si>
  <si>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</si>
  <si>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</si>
  <si>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</si>
  <si>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</si>
  <si>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</si>
  <si>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</si>
  <si>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</si>
  <si>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</si>
  <si>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</si>
  <si>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</si>
  <si>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</si>
  <si>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</si>
  <si>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</si>
  <si>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</si>
  <si>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</si>
  <si>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</si>
  <si>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</si>
  <si>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</si>
  <si>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</si>
  <si>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</si>
  <si>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</si>
  <si>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</si>
  <si>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</si>
  <si>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</si>
  <si>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</si>
  <si>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</si>
  <si>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</si>
  <si>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</si>
  <si>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</si>
  <si>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</si>
  <si>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</si>
  <si>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</si>
  <si>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</si>
  <si>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</si>
  <si>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</si>
  <si>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</si>
  <si>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</si>
  <si>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</si>
  <si>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</si>
  <si>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</si>
  <si>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</si>
  <si>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</si>
  <si>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</si>
  <si>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</si>
  <si>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</si>
  <si>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</si>
  <si>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</si>
  <si>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11001310300520240036100</t>
  </si>
  <si>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</si>
  <si>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</si>
  <si>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</si>
  <si>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</si>
  <si>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</si>
  <si>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</si>
  <si>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</si>
  <si>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</si>
  <si>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</si>
  <si>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</si>
  <si>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</si>
  <si>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</si>
  <si>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</si>
  <si>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</si>
  <si>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</si>
  <si>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12 de septiembre de 2024</t>
  </si>
  <si>
    <t>15 de octubre de 2024</t>
  </si>
  <si>
    <t>IUA-598</t>
  </si>
  <si>
    <t>Kelly Johana Fuentes Bedoya</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</si>
  <si>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se le otorgó una incapacidad médica por parte de LA CLINICA SOMA de 313 días. Por su parte, el INSTITUTO NACIONAL DE MEDICINA LEGAL Y CIENCIAS FORENSES determinó una incapacidad médico legal provisional de 55 días y unas secuelas medico legales que persisten en la actualidad. Sin perjuicio de lo anterior el DR. JOSÉ WILLIAM VARGAS ARENAS (médico especialista en salud ocupacional)  estableció que el señor ANDRES MAURICIO PEÑA PANIAGUA padece un porcentaje de pérdida de capacidad laboral y ocupacional equivalente al 23,06%.</t>
  </si>
  <si>
    <t>Daño a la vida de relación</t>
  </si>
  <si>
    <t xml:space="preserve">
EXCEPCIONES DE FONDO FRENTE A LA INEXISTENTE RESPONSABILIDAD DERIVADA DEL ACCIDENTE DE TRÁNSITO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ANDRÉS MAURICIO PEÑA EN LA PRODUCCIÓN DEL DAÑO
4.	IMPROCEDENCIA DEL RECONOCIMIENTO DEL LUCRO CESANTE
5.	TASACIÓN EXORBITANTE DEL DAÑO MORAL
6.	INEXISTENCIA DE ELEMENTOS PROBATORIOS QUE PERMITAN ACREDITAR EL DAÑO A LA VIDA DE RELACIÓN
7.	GENÉRICA O INNOMINADA
EXCEPCIONES DE FONDO FRENTE AL CONTRATO DE SEGURO
1. 	INEXISTENCIA DE OBLIGACIÓN A INDEMNIZAR A CARGO DE ALLIANZ SEGUROS S.A. POR INCUMPLIMIENTO DE LAS CARGAS DEL ARTÍCULO 1077 DEL CÓDIGO DE COMERCIO.
2.	RIESGOS EXPRESAMENTE EXCLUIDOS EN LA PÓLIZA DE SEGURO NO. 023096704/0.
3.	IMPROCEDENCIA DEL COBRO DE INTERESES MORATORIOS
4.	CARÁCTER MERAMENTE INDEMNIZATORIO DE LOS CONTRATOS DE SEGURO
5.	EN CUALQUIER CASO DE NINGUNA FORMA SE PODRÁ EXCEDER EL LÍMITE DE VALOR ASEGURADO
6.	DISPONIBILIDAD DEL VALOR ASEGURADO
7.           GENÉRICA O INNOMINADA</t>
  </si>
  <si>
    <t>Como liquidación objetiva de perjuicios se llegó a la suma de $146.529.081  con base en los siguientes argumentos fácticos y jurídicos: 
1.	Daño Moral: Se tomó como daño moral la suma de $18.000.000 para la víctima directa, $18.000.000 para su cónyuge, y $18.000.000 para cada uno de sus hijos (2).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Asi pues, aplicando este antecedente en el caso concreto, se ha incrementado sustancialmente el valor de indemnización atendiendo la calificación de pérdida de capacidad laboral que tiene como origen el accidente de tránsito en donde se vio involucrado el demandante Andrés Mauricio Peña. En ese sentido el valor total a título de daño moral corresponde a $72.000.000.
2.	 Daño a la vida en relación: Se tomó como daño a la vida en relación la suma de $22.000.000, y se reconocerá exclusivamente a la víctima directa, teniendo en cuenta que el señor Andrés Mauricio Peña sufrió múltiples lesiones en el hecho de tránsito, contando con un dictamen de pérdida de capacidad laboral del 23,06% emitido por médico especialista en salud ocupacional, en el cual se indicó como origen de la misma un “accidente”.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Asi pues, aplicando este antecedente en el caso concreto, se ha incrementado sustancialmente el valor de indemnización atendiendo la calificación de pérdida de capacidad laboral que tiene como origen el accidente de tránsito en donde se vio involucrado el demandante Andrés Mauricio Peña. En lo que respecta a las sumas pretendidas por su cónyuge y sus hijos bajo esta tipología del perjuicio, no subsisten elementos probatorios que soporten las sumas reclamadas, en tal sentido no se reconocerán. En ese sentido el valor total a título de daño a la vida de relación corresponde a $22.000.000.
3.	Lucro cesante consolidado: Se reconocerá como lucro cesante consolidado la suma de $5.794.217, en aplicación a la fórmula establecida por las altas Cortes, en donde se actualizó inicialmente el salario presuntivo percibido de $1.000.000 en el año 2022 y que al indexarse corresponde a $1.084.836 a la fecha. Dicha suma se multiplicó por los meses transcurridos entre la ocurrencia del hecho y la elaboración del presente informe (22 meses), lo que arroja un resultado de $25.126.700, el cual se multiplicó por la PCL del 23,06% y deja un saldo total por concepto de lucro cesante consolidado de $5.794.217. 
4.	Lucro cesante futuro: Se reconocerá como lucro cesante futuro la suma de $46.734.864, en aplicación a la fórmula establecida por las altas Cortes, en donde se tuvieron en cuenta las sumas descritas para el cálculo del lucro cesante consolidado, en suma, de la expectativa de vida de la víctima que corresponde a 42,7 años (512 meses) de conformidad con lo establecido en la resolución 1555 de 2010 y restando como suma pendiente por calcular los meses ya reconocidos por concepto de lucro cesante consolidado. Es asi que se obtiene la suma de $202.666.367 la cual se multiplica por la PCL del 23,06% y deja un saldo total por concepto de lucro cesante futuro de $46.734.864.</t>
  </si>
  <si>
    <t>La contingencia se califica como PROBABLE, por cuanto, de las pruebas aportadas con la demanda se encuentra acreditada la responsabilidad del asegurado en el accidente de tránsito que se analiza. 
Lo primero que debe tomarse en consideración, es que la Póliza Automóviles Individual Livianos Particulares No. 023096704/0, cuyo asegurado es Auto Express S.A.S., presta cobertura material y temporal, de conformidad con los hechos y pretensiones expuestas en el líbelo de la demanda. Frente a la cobertura temporal, debe señalarse que el accidente de tránsito ocurrió el 09 de noviembre de 2022, es decir, dentro del periodo de vigencia de la póliza, comprendida entre el 23 de mayo de 2022 y el 22 de mayo de 2023.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conforme se estableció en el Informe Policial de Accidente de Tránsito, en el que consignó como única causa probable, la hipótesis codificada con el número 123 y que corresponde a “no respetar prelación de intersecciones o giros”, atribuida al conductor del vehículo de placas IUA-598 de propiedad del asegurado. Lo que resulta coherente con el bosquejo topográfico que acompaña el IPAT y que da cuenta del desplazamiento y prelación que tenía sobre la vía la motocicleta en la que se transportaba la víctima, entre tanto el vehículo asegurado debía atender una señal de “PARE” para poder incorporarse sobre la vía. Asi mismo, obra en el expediente procesal una copia del proceso contravencional que se adelantó por el hecho ante la secretaria de movilidad subsecretaria legal unidad de inspecciones de la ciudad de Medellín, en donde se observa que el conductor del vehiculo asegurado acepto tácitamente la responsabilidad en el hecho indicando que le falto “un poco de precaución al momento de observar quien más viene”. Por lo indicado, la contingencia se califica como probable.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</si>
</sst>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25" sqref="B25:C27"/>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53" t="s">
        <v>0</v>
      </c>
      <c r="B1" s="53"/>
      <c r="C1" s="53"/>
    </row>
    <row r="2" spans="1:3" x14ac:dyDescent="0.3">
      <c r="A2" s="5" t="s">
        <v>1</v>
      </c>
      <c r="B2" s="58" t="s">
        <v>157</v>
      </c>
      <c r="C2" s="59"/>
    </row>
    <row r="3" spans="1:3" x14ac:dyDescent="0.3">
      <c r="A3" s="5" t="s">
        <v>2</v>
      </c>
      <c r="B3" s="54" t="s">
        <v>158</v>
      </c>
      <c r="C3" s="55"/>
    </row>
    <row r="4" spans="1:3" x14ac:dyDescent="0.3">
      <c r="A4" s="5" t="s">
        <v>3</v>
      </c>
      <c r="B4" s="60" t="s">
        <v>159</v>
      </c>
      <c r="C4" s="55"/>
    </row>
    <row r="5" spans="1:3" ht="31.5" customHeight="1" x14ac:dyDescent="0.3">
      <c r="A5" s="5" t="s">
        <v>4</v>
      </c>
      <c r="B5" s="60" t="s">
        <v>161</v>
      </c>
      <c r="C5" s="55"/>
    </row>
    <row r="6" spans="1:3" x14ac:dyDescent="0.3">
      <c r="A6" s="5" t="s">
        <v>5</v>
      </c>
      <c r="B6" s="48" t="s">
        <v>121</v>
      </c>
      <c r="C6" s="48"/>
    </row>
    <row r="7" spans="1:3" x14ac:dyDescent="0.3">
      <c r="A7" s="27" t="s">
        <v>6</v>
      </c>
      <c r="B7" s="54" t="s">
        <v>153</v>
      </c>
      <c r="C7" s="55"/>
    </row>
    <row r="8" spans="1:3" ht="22.95" customHeight="1" x14ac:dyDescent="0.3">
      <c r="A8" s="28" t="s">
        <v>137</v>
      </c>
      <c r="B8" s="48" t="s">
        <v>160</v>
      </c>
      <c r="C8" s="48"/>
    </row>
    <row r="9" spans="1:3" x14ac:dyDescent="0.3">
      <c r="A9" s="28" t="s">
        <v>131</v>
      </c>
      <c r="B9" s="62">
        <v>71291585</v>
      </c>
      <c r="C9" s="48"/>
    </row>
    <row r="10" spans="1:3" x14ac:dyDescent="0.3">
      <c r="A10" s="28" t="s">
        <v>7</v>
      </c>
      <c r="B10" s="46" t="s">
        <v>162</v>
      </c>
      <c r="C10" s="46"/>
    </row>
    <row r="11" spans="1:3" ht="30" customHeight="1" x14ac:dyDescent="0.3">
      <c r="A11" s="29" t="s">
        <v>8</v>
      </c>
      <c r="B11" s="46">
        <v>3233647544</v>
      </c>
      <c r="C11" s="46"/>
    </row>
    <row r="12" spans="1:3" ht="30" customHeight="1" x14ac:dyDescent="0.3">
      <c r="A12" s="5" t="s">
        <v>9</v>
      </c>
      <c r="B12" s="47" t="s">
        <v>163</v>
      </c>
      <c r="C12" s="46"/>
    </row>
    <row r="13" spans="1:3" x14ac:dyDescent="0.3">
      <c r="A13" s="5" t="s">
        <v>10</v>
      </c>
      <c r="B13" s="48" t="s">
        <v>164</v>
      </c>
      <c r="C13" s="48"/>
    </row>
    <row r="14" spans="1:3" x14ac:dyDescent="0.3">
      <c r="A14" s="5" t="s">
        <v>11</v>
      </c>
      <c r="B14" s="49" t="s">
        <v>165</v>
      </c>
      <c r="C14" s="48"/>
    </row>
    <row r="15" spans="1:3" x14ac:dyDescent="0.3">
      <c r="A15" s="5" t="s">
        <v>144</v>
      </c>
      <c r="B15" s="48" t="s">
        <v>166</v>
      </c>
      <c r="C15" s="48"/>
    </row>
    <row r="16" spans="1:3" x14ac:dyDescent="0.3">
      <c r="A16" s="5" t="s">
        <v>12</v>
      </c>
      <c r="B16" s="48" t="s">
        <v>167</v>
      </c>
      <c r="C16" s="48"/>
    </row>
    <row r="17" spans="1:3" ht="15" customHeight="1" x14ac:dyDescent="0.3">
      <c r="A17" s="5" t="s">
        <v>13</v>
      </c>
      <c r="B17" s="46" t="s">
        <v>103</v>
      </c>
      <c r="C17" s="46"/>
    </row>
    <row r="18" spans="1:3" x14ac:dyDescent="0.3">
      <c r="A18" s="5" t="s">
        <v>15</v>
      </c>
      <c r="B18" s="46" t="s">
        <v>168</v>
      </c>
      <c r="C18" s="46"/>
    </row>
    <row r="19" spans="1:3" ht="18.75" customHeight="1" x14ac:dyDescent="0.3">
      <c r="A19" s="5" t="s">
        <v>16</v>
      </c>
      <c r="B19" s="56">
        <v>1300000</v>
      </c>
      <c r="C19" s="57"/>
    </row>
    <row r="20" spans="1:3" x14ac:dyDescent="0.3">
      <c r="A20" s="5" t="s">
        <v>132</v>
      </c>
      <c r="B20" s="48">
        <v>2</v>
      </c>
      <c r="C20" s="48"/>
    </row>
    <row r="21" spans="1:3" ht="17.25" customHeight="1" x14ac:dyDescent="0.3">
      <c r="A21" s="5" t="s">
        <v>17</v>
      </c>
      <c r="B21" s="46" t="s">
        <v>18</v>
      </c>
      <c r="C21" s="46"/>
    </row>
    <row r="22" spans="1:3" x14ac:dyDescent="0.3">
      <c r="A22" s="28" t="s">
        <v>19</v>
      </c>
      <c r="B22" s="43" t="s">
        <v>169</v>
      </c>
      <c r="C22" s="43"/>
    </row>
    <row r="23" spans="1:3" x14ac:dyDescent="0.3">
      <c r="A23" s="28" t="s">
        <v>20</v>
      </c>
      <c r="B23" s="45" t="s">
        <v>170</v>
      </c>
      <c r="C23" s="43"/>
    </row>
    <row r="24" spans="1:3" x14ac:dyDescent="0.3">
      <c r="A24" s="28" t="s">
        <v>21</v>
      </c>
      <c r="B24" s="45" t="s">
        <v>171</v>
      </c>
      <c r="C24" s="43"/>
    </row>
    <row r="25" spans="1:3" x14ac:dyDescent="0.3">
      <c r="A25" s="61" t="s">
        <v>146</v>
      </c>
      <c r="B25" s="43" t="s">
        <v>177</v>
      </c>
      <c r="C25" s="44"/>
    </row>
    <row r="26" spans="1:3" x14ac:dyDescent="0.3">
      <c r="A26" s="61"/>
      <c r="B26" s="44"/>
      <c r="C26" s="44"/>
    </row>
    <row r="27" spans="1:3" ht="100.5" customHeight="1" x14ac:dyDescent="0.3">
      <c r="A27" s="61"/>
      <c r="B27" s="44"/>
      <c r="C27" s="44"/>
    </row>
    <row r="28" spans="1:3" x14ac:dyDescent="0.3">
      <c r="A28" s="28" t="s">
        <v>23</v>
      </c>
      <c r="B28" s="44" t="s">
        <v>176</v>
      </c>
      <c r="C28" s="44"/>
    </row>
    <row r="29" spans="1:3" x14ac:dyDescent="0.3">
      <c r="A29" s="28" t="s">
        <v>24</v>
      </c>
      <c r="B29" s="50">
        <v>1017207189</v>
      </c>
      <c r="C29" s="44"/>
    </row>
    <row r="30" spans="1:3" x14ac:dyDescent="0.3">
      <c r="A30" s="28" t="s">
        <v>25</v>
      </c>
      <c r="B30" s="44" t="s">
        <v>175</v>
      </c>
      <c r="C30" s="44"/>
    </row>
    <row r="31" spans="1:3" x14ac:dyDescent="0.3">
      <c r="A31" s="28" t="s">
        <v>133</v>
      </c>
      <c r="B31" s="44" t="s">
        <v>168</v>
      </c>
      <c r="C31" s="44"/>
    </row>
    <row r="32" spans="1:3" x14ac:dyDescent="0.3">
      <c r="A32" s="28" t="s">
        <v>26</v>
      </c>
      <c r="B32" s="51" t="s">
        <v>172</v>
      </c>
      <c r="C32" s="52"/>
    </row>
    <row r="33" spans="1:3" x14ac:dyDescent="0.3">
      <c r="A33" s="5" t="s">
        <v>27</v>
      </c>
      <c r="B33" s="49" t="s">
        <v>173</v>
      </c>
      <c r="C33" s="49"/>
    </row>
    <row r="34" spans="1:3" ht="43.2" x14ac:dyDescent="0.3">
      <c r="A34" s="5" t="s">
        <v>134</v>
      </c>
      <c r="B34" s="49" t="s">
        <v>174</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63" t="s">
        <v>28</v>
      </c>
      <c r="B1" s="63"/>
      <c r="C1" s="63"/>
    </row>
    <row r="2" spans="1:3" ht="15.75" customHeight="1" x14ac:dyDescent="0.3">
      <c r="A2" s="20" t="s">
        <v>29</v>
      </c>
      <c r="B2" s="64" t="s">
        <v>147</v>
      </c>
      <c r="C2" s="65"/>
    </row>
    <row r="3" spans="1:3" s="2" customFormat="1" x14ac:dyDescent="0.3">
      <c r="A3" s="5" t="s">
        <v>1</v>
      </c>
      <c r="B3" s="48" t="str">
        <f>'AUTOS  NOTA 322'!B2:C2</f>
        <v>11001310300520240036100</v>
      </c>
      <c r="C3" s="48"/>
    </row>
    <row r="4" spans="1:3" s="2" customFormat="1" x14ac:dyDescent="0.3">
      <c r="A4" s="5" t="s">
        <v>2</v>
      </c>
      <c r="B4" s="48" t="str">
        <f>'AUTOS  NOTA 322'!B3:C3</f>
        <v>Juzgado Quinto Civil del Circuito de Bogotá D.C.</v>
      </c>
      <c r="C4" s="48"/>
    </row>
    <row r="5" spans="1:3" s="2" customFormat="1" x14ac:dyDescent="0.3">
      <c r="A5" s="5" t="s">
        <v>3</v>
      </c>
      <c r="B5" s="48" t="str">
        <f>'AUTOS  NOTA 322'!B4:C4</f>
        <v>1. Kelly Johana Fuentes Bedoya C.C. 1.017.207.189
2. Allianz Seguros S.A.  Nit. 860.026.182-5</v>
      </c>
      <c r="C5" s="48"/>
    </row>
    <row r="6" spans="1:3" s="2" customFormat="1" x14ac:dyDescent="0.3">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s="2" customFormat="1" x14ac:dyDescent="0.3">
      <c r="A7" s="5" t="s">
        <v>5</v>
      </c>
      <c r="B7" s="48" t="str">
        <f>'AUTOS  NOTA 322'!B6:C6</f>
        <v>DEMANDA DIRECTA</v>
      </c>
      <c r="C7" s="48"/>
    </row>
    <row r="8" spans="1:3" s="2" customFormat="1" x14ac:dyDescent="0.3">
      <c r="A8" s="31" t="s">
        <v>118</v>
      </c>
      <c r="B8" s="48" t="str">
        <f>'AUTOS  NOTA 322'!B7:C8</f>
        <v>Andrés Mauricio Peña Paniagua</v>
      </c>
      <c r="C8" s="48"/>
    </row>
    <row r="9" spans="1:3" x14ac:dyDescent="0.3">
      <c r="A9" s="20" t="s">
        <v>30</v>
      </c>
      <c r="B9" s="48"/>
      <c r="C9" s="48"/>
    </row>
    <row r="10" spans="1:3" x14ac:dyDescent="0.3">
      <c r="A10" s="20" t="s">
        <v>22</v>
      </c>
      <c r="B10" s="48" t="s">
        <v>123</v>
      </c>
      <c r="C10" s="48"/>
    </row>
    <row r="11" spans="1:3" x14ac:dyDescent="0.3">
      <c r="A11" s="20" t="s">
        <v>31</v>
      </c>
      <c r="B11" s="78">
        <v>0</v>
      </c>
      <c r="C11" s="79"/>
    </row>
    <row r="12" spans="1:3" x14ac:dyDescent="0.3">
      <c r="A12" s="20" t="s">
        <v>136</v>
      </c>
      <c r="B12" s="78">
        <v>0</v>
      </c>
      <c r="C12" s="79"/>
    </row>
    <row r="13" spans="1:3" x14ac:dyDescent="0.3">
      <c r="A13" s="20" t="s">
        <v>32</v>
      </c>
      <c r="B13" s="54"/>
      <c r="C13" s="55"/>
    </row>
    <row r="14" spans="1:3" x14ac:dyDescent="0.3">
      <c r="A14" s="20" t="s">
        <v>33</v>
      </c>
      <c r="B14" s="46"/>
      <c r="C14" s="48"/>
    </row>
    <row r="15" spans="1:3" x14ac:dyDescent="0.3">
      <c r="A15" s="20" t="s">
        <v>34</v>
      </c>
      <c r="B15" s="48"/>
      <c r="C15" s="48"/>
    </row>
    <row r="16" spans="1:3" x14ac:dyDescent="0.3">
      <c r="A16" s="20" t="s">
        <v>36</v>
      </c>
      <c r="B16" s="48"/>
      <c r="C16" s="48"/>
    </row>
    <row r="17" spans="1:3" x14ac:dyDescent="0.3">
      <c r="A17" s="80" t="s">
        <v>37</v>
      </c>
      <c r="B17" s="48"/>
      <c r="C17" s="48"/>
    </row>
    <row r="18" spans="1:3" x14ac:dyDescent="0.3">
      <c r="A18" s="81"/>
      <c r="B18" s="10" t="s">
        <v>39</v>
      </c>
      <c r="C18" s="10" t="s">
        <v>40</v>
      </c>
    </row>
    <row r="19" spans="1:3" x14ac:dyDescent="0.3">
      <c r="A19" s="81"/>
      <c r="B19" s="6" t="s">
        <v>143</v>
      </c>
      <c r="C19" s="6"/>
    </row>
    <row r="20" spans="1:3" x14ac:dyDescent="0.3">
      <c r="A20" s="81"/>
      <c r="B20" s="6"/>
      <c r="C20" s="6"/>
    </row>
    <row r="21" spans="1:3" x14ac:dyDescent="0.3">
      <c r="A21" s="82"/>
      <c r="B21" s="6"/>
      <c r="C21" s="6"/>
    </row>
    <row r="22" spans="1:3" x14ac:dyDescent="0.3">
      <c r="A22" s="20" t="s">
        <v>41</v>
      </c>
      <c r="B22" s="48"/>
      <c r="C22" s="48"/>
    </row>
    <row r="23" spans="1:3" x14ac:dyDescent="0.3">
      <c r="A23" s="20" t="s">
        <v>42</v>
      </c>
      <c r="B23" s="64"/>
      <c r="C23" s="65"/>
    </row>
    <row r="24" spans="1:3" x14ac:dyDescent="0.3">
      <c r="A24" s="20" t="s">
        <v>43</v>
      </c>
      <c r="B24" s="48"/>
      <c r="C24" s="48"/>
    </row>
    <row r="25" spans="1:3" x14ac:dyDescent="0.3">
      <c r="A25" s="20" t="s">
        <v>44</v>
      </c>
      <c r="B25" s="48"/>
      <c r="C25" s="48"/>
    </row>
    <row r="26" spans="1:3" x14ac:dyDescent="0.3">
      <c r="A26" s="20" t="s">
        <v>46</v>
      </c>
      <c r="B26" s="48"/>
      <c r="C26" s="48"/>
    </row>
    <row r="27" spans="1:3" x14ac:dyDescent="0.3">
      <c r="A27" s="19" t="s">
        <v>47</v>
      </c>
      <c r="B27" s="48"/>
      <c r="C27" s="48"/>
    </row>
    <row r="28" spans="1:3" x14ac:dyDescent="0.3">
      <c r="A28" s="66" t="s">
        <v>48</v>
      </c>
      <c r="B28" s="66"/>
      <c r="C28" s="66"/>
    </row>
    <row r="29" spans="1:3" x14ac:dyDescent="0.3">
      <c r="A29" s="76" t="s">
        <v>49</v>
      </c>
      <c r="B29" s="77"/>
      <c r="C29" s="11"/>
    </row>
    <row r="30" spans="1:3" x14ac:dyDescent="0.3">
      <c r="A30" s="76" t="s">
        <v>50</v>
      </c>
      <c r="B30" s="77"/>
      <c r="C30" s="11"/>
    </row>
    <row r="31" spans="1:3" x14ac:dyDescent="0.3">
      <c r="A31" s="76" t="s">
        <v>51</v>
      </c>
      <c r="B31" s="77"/>
      <c r="C31" s="12"/>
    </row>
    <row r="32" spans="1:3" x14ac:dyDescent="0.3">
      <c r="A32" s="76" t="s">
        <v>52</v>
      </c>
      <c r="B32" s="77"/>
      <c r="C32" s="11"/>
    </row>
    <row r="33" spans="1:3" x14ac:dyDescent="0.3">
      <c r="A33" s="76" t="s">
        <v>53</v>
      </c>
      <c r="B33" s="77"/>
      <c r="C33" s="11"/>
    </row>
    <row r="34" spans="1:3" x14ac:dyDescent="0.3">
      <c r="A34" s="76" t="s">
        <v>54</v>
      </c>
      <c r="B34" s="77"/>
      <c r="C34" s="13"/>
    </row>
    <row r="35" spans="1:3" x14ac:dyDescent="0.3">
      <c r="A35" s="67" t="s">
        <v>55</v>
      </c>
      <c r="B35" s="68"/>
      <c r="C35" s="14"/>
    </row>
    <row r="36" spans="1:3" x14ac:dyDescent="0.3">
      <c r="A36" s="67" t="s">
        <v>56</v>
      </c>
      <c r="B36" s="68"/>
      <c r="C36" s="15"/>
    </row>
    <row r="37" spans="1:3" x14ac:dyDescent="0.3">
      <c r="A37" s="69" t="s">
        <v>57</v>
      </c>
      <c r="B37" s="70"/>
      <c r="C37" s="15"/>
    </row>
    <row r="38" spans="1:3" x14ac:dyDescent="0.3">
      <c r="A38" s="71"/>
      <c r="B38" s="72"/>
      <c r="C38" s="15"/>
    </row>
    <row r="39" spans="1:3" x14ac:dyDescent="0.3">
      <c r="A39" s="73"/>
      <c r="B39" s="74"/>
      <c r="C39" s="15"/>
    </row>
    <row r="40" spans="1:3" x14ac:dyDescent="0.3">
      <c r="A40" s="75" t="s">
        <v>58</v>
      </c>
      <c r="B40" s="75"/>
      <c r="C40" s="75"/>
    </row>
    <row r="41" spans="1:3" x14ac:dyDescent="0.3">
      <c r="A41" s="17" t="s">
        <v>59</v>
      </c>
      <c r="B41" s="18"/>
      <c r="C41" s="15"/>
    </row>
    <row r="42" spans="1:3" x14ac:dyDescent="0.3">
      <c r="A42" s="67" t="s">
        <v>60</v>
      </c>
      <c r="B42" s="68"/>
      <c r="C42" s="15"/>
    </row>
    <row r="43" spans="1:3" x14ac:dyDescent="0.3">
      <c r="A43" s="67" t="s">
        <v>61</v>
      </c>
      <c r="B43" s="68"/>
      <c r="C43" s="15"/>
    </row>
    <row r="44" spans="1:3" x14ac:dyDescent="0.3">
      <c r="A44" s="17" t="s">
        <v>62</v>
      </c>
      <c r="B44" s="18"/>
      <c r="C44" s="15"/>
    </row>
    <row r="45" spans="1:3" x14ac:dyDescent="0.3">
      <c r="A45" s="17" t="s">
        <v>63</v>
      </c>
      <c r="B45" s="18"/>
      <c r="C45" s="15"/>
    </row>
    <row r="46" spans="1:3" x14ac:dyDescent="0.3">
      <c r="A46" s="67" t="s">
        <v>64</v>
      </c>
      <c r="B46" s="68"/>
      <c r="C46" s="15"/>
    </row>
    <row r="47" spans="1:3" x14ac:dyDescent="0.3">
      <c r="A47" s="17" t="s">
        <v>65</v>
      </c>
      <c r="B47" s="16"/>
      <c r="C47" s="15"/>
    </row>
    <row r="48" spans="1:3" x14ac:dyDescent="0.3">
      <c r="A48" s="67" t="s">
        <v>66</v>
      </c>
      <c r="B48" s="68"/>
      <c r="C48" s="15"/>
    </row>
    <row r="49" spans="1:3" x14ac:dyDescent="0.3">
      <c r="A49" s="67" t="s">
        <v>67</v>
      </c>
      <c r="B49" s="68"/>
      <c r="C49" s="15"/>
    </row>
    <row r="50" spans="1:3" x14ac:dyDescent="0.3">
      <c r="A50" s="67" t="s">
        <v>57</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B13" zoomScale="115" zoomScaleNormal="115" workbookViewId="0">
      <selection activeCell="C22" sqref="C22"/>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63" t="s">
        <v>68</v>
      </c>
      <c r="B1" s="63"/>
      <c r="C1" s="63"/>
    </row>
    <row r="2" spans="1:9" ht="15" customHeight="1" x14ac:dyDescent="0.3">
      <c r="A2" s="35" t="s">
        <v>29</v>
      </c>
      <c r="B2" s="87" t="str">
        <f>'AUTOS NOTA 321'!B2:C2</f>
        <v xml:space="preserve">SINIESTRO   LEGIS </v>
      </c>
      <c r="C2" s="88"/>
    </row>
    <row r="3" spans="1:9" x14ac:dyDescent="0.3">
      <c r="A3" s="36" t="s">
        <v>1</v>
      </c>
      <c r="B3" s="91" t="str">
        <f>'AUTOS  NOTA 322'!B2:C2</f>
        <v>11001310300520240036100</v>
      </c>
      <c r="C3" s="91"/>
    </row>
    <row r="4" spans="1:9" x14ac:dyDescent="0.3">
      <c r="A4" s="36" t="s">
        <v>2</v>
      </c>
      <c r="B4" s="91" t="str">
        <f>'AUTOS  NOTA 322'!B3:C3</f>
        <v>Juzgado Quinto Civil del Circuito de Bogotá D.C.</v>
      </c>
      <c r="C4" s="91"/>
    </row>
    <row r="5" spans="1:9" x14ac:dyDescent="0.3">
      <c r="A5" s="36" t="s">
        <v>3</v>
      </c>
      <c r="B5" s="91" t="str">
        <f>'AUTOS  NOTA 322'!B4:C4</f>
        <v>1. Kelly Johana Fuentes Bedoya C.C. 1.017.207.189
2. Allianz Seguros S.A.  Nit. 860.026.182-5</v>
      </c>
      <c r="C5" s="91"/>
    </row>
    <row r="6" spans="1:9" ht="15" customHeight="1" x14ac:dyDescent="0.3">
      <c r="A6" s="36" t="s">
        <v>4</v>
      </c>
      <c r="B6" s="91" t="str">
        <f>'AUTOS  NOTA 322'!B5:C5</f>
        <v>1. Andrés Mauricio Peña Paniagua (víctima) C.C. 71.291.585
2. Luisa Fernanda Betancourt Cañas (compañera permanente) C.C. 1.128.483.523
3. David Alexander Peña Beancourt (hijo) T.I. 1.131.224.563
4. María Fernanda Peña Betancourt (hija) R.C.N. 1.035.985.007</v>
      </c>
      <c r="C6" s="91"/>
    </row>
    <row r="7" spans="1:9" x14ac:dyDescent="0.3">
      <c r="A7" s="36" t="s">
        <v>5</v>
      </c>
      <c r="B7" s="91" t="str">
        <f>'AUTOS  NOTA 322'!B6:C6</f>
        <v>DEMANDA DIRECTA</v>
      </c>
      <c r="C7" s="91"/>
    </row>
    <row r="8" spans="1:9" x14ac:dyDescent="0.3">
      <c r="A8" s="38" t="s">
        <v>118</v>
      </c>
      <c r="B8" s="91" t="str">
        <f>'AUTOS  NOTA 322'!B7:C8</f>
        <v>Andrés Mauricio Peña Paniagua</v>
      </c>
      <c r="C8" s="91"/>
    </row>
    <row r="9" spans="1:9" ht="28.8" x14ac:dyDescent="0.3">
      <c r="A9" s="36" t="s">
        <v>69</v>
      </c>
      <c r="B9" s="85">
        <f>SUM(C11,C12,C14,C15,C17)</f>
        <v>466421525</v>
      </c>
      <c r="C9" s="86"/>
    </row>
    <row r="10" spans="1:9" x14ac:dyDescent="0.3">
      <c r="A10" s="92" t="s">
        <v>70</v>
      </c>
      <c r="B10" s="89" t="s">
        <v>71</v>
      </c>
      <c r="C10" s="90"/>
    </row>
    <row r="11" spans="1:9" x14ac:dyDescent="0.3">
      <c r="A11" s="92"/>
      <c r="B11" s="37" t="s">
        <v>72</v>
      </c>
      <c r="C11" s="107">
        <v>102421525</v>
      </c>
    </row>
    <row r="12" spans="1:9" x14ac:dyDescent="0.3">
      <c r="A12" s="92"/>
      <c r="B12" s="37" t="s">
        <v>73</v>
      </c>
      <c r="C12" s="107">
        <v>0</v>
      </c>
    </row>
    <row r="13" spans="1:9" x14ac:dyDescent="0.3">
      <c r="A13" s="92"/>
      <c r="B13" s="89"/>
      <c r="C13" s="90"/>
    </row>
    <row r="14" spans="1:9" x14ac:dyDescent="0.3">
      <c r="A14" s="92"/>
      <c r="B14" s="37" t="s">
        <v>116</v>
      </c>
      <c r="C14" s="108">
        <v>182000000</v>
      </c>
    </row>
    <row r="15" spans="1:9" x14ac:dyDescent="0.3">
      <c r="A15" s="92"/>
      <c r="B15" s="37" t="s">
        <v>178</v>
      </c>
      <c r="C15" s="108">
        <v>182000000</v>
      </c>
      <c r="E15" t="s">
        <v>75</v>
      </c>
      <c r="F15" s="22">
        <v>0.7</v>
      </c>
    </row>
    <row r="16" spans="1:9" x14ac:dyDescent="0.3">
      <c r="A16" s="92"/>
      <c r="B16" s="89" t="s">
        <v>76</v>
      </c>
      <c r="C16" s="90"/>
      <c r="E16" t="s">
        <v>77</v>
      </c>
      <c r="F16" s="23">
        <v>0.3</v>
      </c>
      <c r="I16" s="25"/>
    </row>
    <row r="17" spans="1:9" x14ac:dyDescent="0.3">
      <c r="A17" s="92"/>
      <c r="B17" s="37"/>
      <c r="C17" s="40"/>
      <c r="F17" s="26"/>
      <c r="I17" s="25"/>
    </row>
    <row r="18" spans="1:9" ht="23.25" customHeight="1" x14ac:dyDescent="0.3">
      <c r="A18" s="39" t="s">
        <v>78</v>
      </c>
      <c r="B18" s="87" t="s">
        <v>75</v>
      </c>
      <c r="C18" s="88"/>
    </row>
    <row r="19" spans="1:9" ht="57.6" x14ac:dyDescent="0.3">
      <c r="A19" s="36" t="s">
        <v>80</v>
      </c>
      <c r="B19" s="99" t="s">
        <v>181</v>
      </c>
      <c r="C19" s="100"/>
    </row>
    <row r="20" spans="1:9" ht="15" customHeight="1" x14ac:dyDescent="0.3">
      <c r="A20" s="21" t="s">
        <v>81</v>
      </c>
      <c r="B20" s="96">
        <f>((C22+C23+C25+C26+C30+C28+C32+C34+C29+C33)-C37)*C36*C38</f>
        <v>146529081</v>
      </c>
      <c r="C20" s="96"/>
    </row>
    <row r="21" spans="1:9" x14ac:dyDescent="0.3">
      <c r="A21" s="7" t="s">
        <v>82</v>
      </c>
      <c r="B21" s="101" t="s">
        <v>71</v>
      </c>
      <c r="C21" s="102"/>
    </row>
    <row r="22" spans="1:9" x14ac:dyDescent="0.3">
      <c r="A22" s="83"/>
      <c r="B22" s="37" t="s">
        <v>72</v>
      </c>
      <c r="C22" s="107">
        <v>52529081</v>
      </c>
    </row>
    <row r="23" spans="1:9" x14ac:dyDescent="0.3">
      <c r="A23" s="84"/>
      <c r="B23" s="37" t="s">
        <v>73</v>
      </c>
      <c r="C23" s="32">
        <v>0</v>
      </c>
    </row>
    <row r="24" spans="1:9" x14ac:dyDescent="0.3">
      <c r="A24" s="84"/>
      <c r="B24" s="89" t="s">
        <v>74</v>
      </c>
      <c r="C24" s="90"/>
    </row>
    <row r="25" spans="1:9" x14ac:dyDescent="0.3">
      <c r="A25" s="84"/>
      <c r="B25" s="37" t="s">
        <v>116</v>
      </c>
      <c r="C25" s="107">
        <v>72000000</v>
      </c>
    </row>
    <row r="26" spans="1:9" ht="28.95" customHeight="1" x14ac:dyDescent="0.3">
      <c r="A26" s="84"/>
      <c r="B26" s="37" t="s">
        <v>117</v>
      </c>
      <c r="C26" s="107">
        <v>22000000</v>
      </c>
    </row>
    <row r="27" spans="1:9" x14ac:dyDescent="0.3">
      <c r="A27" s="84"/>
      <c r="B27" s="89" t="s">
        <v>148</v>
      </c>
      <c r="C27" s="90"/>
    </row>
    <row r="28" spans="1:9" x14ac:dyDescent="0.3">
      <c r="A28" s="84"/>
      <c r="B28" s="37" t="s">
        <v>156</v>
      </c>
      <c r="C28" s="32">
        <v>0</v>
      </c>
    </row>
    <row r="29" spans="1:9" x14ac:dyDescent="0.3">
      <c r="A29" s="84"/>
      <c r="B29" s="37" t="s">
        <v>72</v>
      </c>
      <c r="C29" s="32">
        <v>0</v>
      </c>
    </row>
    <row r="30" spans="1:9" x14ac:dyDescent="0.3">
      <c r="A30" s="84"/>
      <c r="B30" s="37" t="s">
        <v>73</v>
      </c>
      <c r="C30" s="32">
        <v>0</v>
      </c>
    </row>
    <row r="31" spans="1:9" x14ac:dyDescent="0.3">
      <c r="A31" s="84"/>
      <c r="B31" s="89" t="s">
        <v>149</v>
      </c>
      <c r="C31" s="90"/>
    </row>
    <row r="32" spans="1:9" x14ac:dyDescent="0.3">
      <c r="A32" s="84"/>
      <c r="B32" s="37"/>
      <c r="C32" s="32"/>
    </row>
    <row r="33" spans="1:3" x14ac:dyDescent="0.3">
      <c r="A33" s="84"/>
      <c r="B33" s="37" t="s">
        <v>72</v>
      </c>
      <c r="C33" s="32">
        <v>0</v>
      </c>
    </row>
    <row r="34" spans="1:3" x14ac:dyDescent="0.3">
      <c r="A34" s="84"/>
      <c r="B34" s="37" t="s">
        <v>73</v>
      </c>
      <c r="C34" s="32">
        <v>0</v>
      </c>
    </row>
    <row r="35" spans="1:3" x14ac:dyDescent="0.3">
      <c r="A35" s="84"/>
      <c r="B35" s="89" t="s">
        <v>135</v>
      </c>
      <c r="C35" s="90"/>
    </row>
    <row r="36" spans="1:3" x14ac:dyDescent="0.3">
      <c r="A36" s="84"/>
      <c r="B36" s="37" t="s">
        <v>152</v>
      </c>
      <c r="C36" s="33">
        <v>1</v>
      </c>
    </row>
    <row r="37" spans="1:3" x14ac:dyDescent="0.3">
      <c r="A37" s="84"/>
      <c r="B37" s="37" t="s">
        <v>136</v>
      </c>
      <c r="C37" s="34">
        <v>0</v>
      </c>
    </row>
    <row r="38" spans="1:3" x14ac:dyDescent="0.3">
      <c r="A38" s="84"/>
      <c r="B38" s="37" t="s">
        <v>155</v>
      </c>
      <c r="C38" s="33">
        <v>1</v>
      </c>
    </row>
    <row r="39" spans="1:3" x14ac:dyDescent="0.3">
      <c r="A39" s="24" t="s">
        <v>83</v>
      </c>
      <c r="B39" s="96">
        <f>IFERROR(B20*(VLOOKUP(B18,E15:F17,2,0)),16666)</f>
        <v>102570356.69999999</v>
      </c>
      <c r="C39" s="96"/>
    </row>
    <row r="40" spans="1:3" ht="93" customHeight="1" x14ac:dyDescent="0.3">
      <c r="A40" s="36" t="s">
        <v>150</v>
      </c>
      <c r="B40" s="97" t="s">
        <v>180</v>
      </c>
      <c r="C40" s="98"/>
    </row>
    <row r="41" spans="1:3" ht="211.5" customHeight="1" x14ac:dyDescent="0.3">
      <c r="A41" s="36" t="s">
        <v>84</v>
      </c>
      <c r="B41" s="94" t="s">
        <v>179</v>
      </c>
      <c r="C41" s="95"/>
    </row>
    <row r="42" spans="1:3" ht="25.95" customHeight="1" x14ac:dyDescent="0.3">
      <c r="A42" s="42" t="s">
        <v>140</v>
      </c>
      <c r="B42" s="42"/>
      <c r="C42" s="42"/>
    </row>
    <row r="43" spans="1:3" x14ac:dyDescent="0.3">
      <c r="A43" s="41" t="s">
        <v>141</v>
      </c>
      <c r="B43" s="93"/>
      <c r="C43" s="93"/>
    </row>
    <row r="44" spans="1:3" ht="40.950000000000003" customHeight="1" x14ac:dyDescent="0.3">
      <c r="A44" s="41" t="s">
        <v>139</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3" sqref="B13:C13"/>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3" t="s">
        <v>85</v>
      </c>
      <c r="B1" s="63"/>
      <c r="C1" s="63"/>
    </row>
    <row r="2" spans="1:3" x14ac:dyDescent="0.3">
      <c r="A2" s="20" t="s">
        <v>29</v>
      </c>
      <c r="B2" s="64" t="str">
        <f>'AUTOS NOTA 324'!B2:C2</f>
        <v xml:space="preserve">SINIESTRO   LEGIS </v>
      </c>
      <c r="C2" s="65"/>
    </row>
    <row r="3" spans="1:3" x14ac:dyDescent="0.3">
      <c r="A3" s="5" t="s">
        <v>1</v>
      </c>
      <c r="B3" s="48" t="str">
        <f>'AUTOS  NOTA 322'!B2:C2</f>
        <v>11001310300520240036100</v>
      </c>
      <c r="C3" s="48"/>
    </row>
    <row r="4" spans="1:3" x14ac:dyDescent="0.3">
      <c r="A4" s="5" t="s">
        <v>2</v>
      </c>
      <c r="B4" s="48" t="str">
        <f>'AUTOS  NOTA 322'!B3:C3</f>
        <v>Juzgado Quinto Civil del Circuito de Bogotá D.C.</v>
      </c>
      <c r="C4" s="48"/>
    </row>
    <row r="5" spans="1:3" x14ac:dyDescent="0.3">
      <c r="A5" s="5" t="s">
        <v>3</v>
      </c>
      <c r="B5" s="48" t="str">
        <f>'AUTOS  NOTA 322'!B4:C4</f>
        <v>1. Kelly Johana Fuentes Bedoya C.C. 1.017.207.189
2. Allianz Seguros S.A.  Nit. 860.026.182-5</v>
      </c>
      <c r="C5" s="48"/>
    </row>
    <row r="6" spans="1:3" ht="15" customHeight="1" x14ac:dyDescent="0.3">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ht="15" customHeight="1" x14ac:dyDescent="0.3">
      <c r="A7" s="5" t="s">
        <v>5</v>
      </c>
      <c r="B7" s="48" t="str">
        <f>'AUTOS  NOTA 322'!B6:C6</f>
        <v>DEMANDA DIRECTA</v>
      </c>
      <c r="C7" s="48"/>
    </row>
    <row r="8" spans="1:3" ht="15" customHeight="1" x14ac:dyDescent="0.3">
      <c r="A8" s="31" t="s">
        <v>118</v>
      </c>
      <c r="B8" s="48" t="str">
        <f>'AUTOS  NOTA 322'!B7:C8</f>
        <v>Andrés Mauricio Peña Paniagua</v>
      </c>
      <c r="C8" s="48"/>
    </row>
    <row r="9" spans="1:3" ht="19.05" customHeight="1" x14ac:dyDescent="0.3">
      <c r="A9" s="5" t="s">
        <v>119</v>
      </c>
      <c r="B9" s="48"/>
      <c r="C9" s="48"/>
    </row>
    <row r="10" spans="1:3" x14ac:dyDescent="0.3">
      <c r="A10" s="7" t="s">
        <v>82</v>
      </c>
      <c r="B10" s="105">
        <f>'AUTOS NOTA 324'!B20:C20</f>
        <v>146529081</v>
      </c>
      <c r="C10" s="105"/>
    </row>
    <row r="11" spans="1:3" x14ac:dyDescent="0.3">
      <c r="A11" s="7" t="s">
        <v>138</v>
      </c>
      <c r="B11" s="106">
        <f>'AUTOS NOTA 324'!B39:C39</f>
        <v>102570356.69999999</v>
      </c>
      <c r="C11" s="48"/>
    </row>
    <row r="12" spans="1:3" ht="28.8" x14ac:dyDescent="0.3">
      <c r="A12" s="7" t="s">
        <v>86</v>
      </c>
      <c r="B12" s="103"/>
      <c r="C12" s="104"/>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30" t="s">
        <v>153</v>
      </c>
      <c r="M1" t="s">
        <v>94</v>
      </c>
      <c r="N1" t="s">
        <v>75</v>
      </c>
      <c r="O1" t="s">
        <v>142</v>
      </c>
    </row>
    <row r="2" spans="1:15" x14ac:dyDescent="0.3">
      <c r="A2" t="s">
        <v>94</v>
      </c>
      <c r="B2" t="s">
        <v>45</v>
      </c>
      <c r="C2" t="s">
        <v>95</v>
      </c>
      <c r="D2" s="2" t="s">
        <v>96</v>
      </c>
      <c r="E2" s="1" t="s">
        <v>97</v>
      </c>
      <c r="F2" s="2" t="s">
        <v>79</v>
      </c>
      <c r="G2" s="4">
        <v>0.7</v>
      </c>
      <c r="H2" t="s">
        <v>14</v>
      </c>
      <c r="I2" t="s">
        <v>98</v>
      </c>
      <c r="K2" t="s">
        <v>121</v>
      </c>
      <c r="L2" s="30" t="s">
        <v>122</v>
      </c>
      <c r="M2" t="s">
        <v>99</v>
      </c>
      <c r="N2" t="s">
        <v>77</v>
      </c>
      <c r="O2" t="s">
        <v>45</v>
      </c>
    </row>
    <row r="3" spans="1:15" x14ac:dyDescent="0.3">
      <c r="A3" t="s">
        <v>99</v>
      </c>
      <c r="C3" t="s">
        <v>100</v>
      </c>
      <c r="D3" s="2" t="s">
        <v>101</v>
      </c>
      <c r="E3" s="1" t="s">
        <v>102</v>
      </c>
      <c r="F3" s="2" t="s">
        <v>77</v>
      </c>
      <c r="G3" s="4">
        <v>0.3</v>
      </c>
      <c r="H3" t="s">
        <v>103</v>
      </c>
      <c r="I3" t="s">
        <v>104</v>
      </c>
      <c r="L3" s="30"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30" t="s">
        <v>125</v>
      </c>
    </row>
    <row r="6" spans="1:15" x14ac:dyDescent="0.3">
      <c r="E6" s="1" t="s">
        <v>112</v>
      </c>
      <c r="I6" t="s">
        <v>113</v>
      </c>
      <c r="L6" s="30" t="s">
        <v>154</v>
      </c>
    </row>
    <row r="7" spans="1:15" x14ac:dyDescent="0.3">
      <c r="E7" s="1" t="s">
        <v>114</v>
      </c>
      <c r="I7" t="s">
        <v>145</v>
      </c>
      <c r="L7" s="30" t="s">
        <v>126</v>
      </c>
    </row>
    <row r="8" spans="1:15" x14ac:dyDescent="0.3">
      <c r="E8" s="1" t="s">
        <v>115</v>
      </c>
      <c r="L8" s="30" t="s">
        <v>148</v>
      </c>
    </row>
    <row r="9" spans="1:15" x14ac:dyDescent="0.3">
      <c r="L9" s="30" t="s">
        <v>127</v>
      </c>
    </row>
    <row r="10" spans="1:15" x14ac:dyDescent="0.3">
      <c r="L10" s="30" t="s">
        <v>128</v>
      </c>
    </row>
    <row r="11" spans="1:15" x14ac:dyDescent="0.3">
      <c r="L11" s="30" t="s">
        <v>129</v>
      </c>
    </row>
    <row r="12" spans="1:15" x14ac:dyDescent="0.3">
      <c r="L12" s="30" t="s">
        <v>130</v>
      </c>
    </row>
    <row r="13" spans="1:15" x14ac:dyDescent="0.3">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2024-10-08T02:01:17Z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