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d.docs.live.net/35dcfe38432bf625/Escritorio/GHA/CONTESTACIONES DEMANDA/ALLIANZ/"/>
    </mc:Choice>
  </mc:AlternateContent>
  <xr:revisionPtr revIDLastSave="0" documentId="8_{298221ED-DB9D-4017-A9F3-1163ED664094}" xr6:coauthVersionLast="47" xr6:coauthVersionMax="47" xr10:uidLastSave="{00000000-0000-0000-0000-000000000000}"/>
  <bookViews>
    <workbookView xWindow="-108" yWindow="-108" windowWidth="23256" windowHeight="12456"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8" l="1"/>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<sst xmlns="http://schemas.openxmlformats.org/spreadsheetml/2006/main" count="310" uniqueCount="217">
  <si>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</si>
  <si>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</si>
  <si>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</si>
  <si>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</si>
  <si>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</si>
  <si>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</si>
  <si>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</si>
  <si>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</si>
  <si>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</si>
  <si>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</si>
  <si>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</si>
  <si>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</si>
  <si>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</si>
  <si>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</si>
  <si>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</si>
  <si>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</si>
  <si>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</si>
  <si>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</si>
  <si>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</si>
  <si>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</si>
  <si>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</si>
  <si>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</si>
  <si>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</si>
  <si>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</si>
  <si>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</si>
  <si>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</si>
  <si>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</si>
  <si>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</si>
  <si>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</si>
  <si>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</si>
  <si>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</si>
  <si>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</si>
  <si>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</si>
  <si>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</si>
  <si>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</si>
  <si>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</si>
  <si>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</si>
  <si>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</si>
  <si>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</si>
  <si>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</si>
  <si>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</si>
  <si>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</si>
  <si>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</si>
  <si>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</si>
  <si>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</si>
  <si>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</si>
  <si>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</si>
  <si>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</si>
  <si>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</si>
  <si>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</si>
  <si>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</si>
  <si>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</si>
  <si>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</si>
  <si>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</si>
  <si>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</si>
  <si>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</si>
  <si>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</si>
  <si>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</si>
  <si>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</si>
  <si>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</si>
  <si>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</si>
  <si>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</si>
  <si>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</si>
  <si>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</si>
  <si>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</si>
  <si>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</si>
  <si>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</si>
  <si>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</si>
  <si>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</si>
  <si>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</si>
  <si>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</si>
  <si>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</si>
  <si>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</si>
  <si>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</si>
  <si>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</si>
  <si>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</si>
  <si>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</si>
  <si>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</si>
  <si>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</si>
  <si>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</si>
  <si>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</si>
  <si>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</si>
  <si>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</si>
  <si>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</si>
  <si>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</si>
  <si>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</si>
  <si>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</si>
  <si>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</si>
  <si>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</si>
  <si>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</si>
  <si>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</si>
  <si>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</si>
  <si>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</si>
  <si>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</si>
  <si>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</si>
  <si>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</si>
  <si>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</si>
  <si>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</si>
  <si>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</si>
  <si>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</si>
  <si>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</si>
  <si>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</si>
  <si>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</si>
  <si>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</si>
  <si>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</si>
  <si>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</si>
  <si>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</si>
  <si>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</si>
  <si>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</si>
  <si>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</si>
  <si>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</si>
  <si>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</si>
  <si>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</si>
  <si>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</si>
  <si>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</si>
  <si>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</si>
  <si>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</si>
  <si>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</si>
  <si>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</si>
  <si>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</si>
  <si>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</si>
  <si>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</si>
  <si>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</si>
  <si>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</si>
  <si>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</si>
  <si>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</si>
  <si>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</si>
  <si>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</si>
  <si>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</si>
  <si>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</si>
  <si>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</si>
  <si>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</si>
  <si>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</si>
  <si>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</si>
  <si>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</si>
  <si>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</si>
  <si>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</si>
  <si>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</si>
  <si>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</si>
  <si>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</si>
  <si>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</si>
  <si>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</si>
  <si>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</si>
  <si>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</si>
  <si>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</si>
  <si>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</si>
  <si>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</si>
  <si>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</si>
  <si>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</si>
  <si>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</si>
  <si>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</si>
  <si>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</si>
  <si>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</si>
  <si>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</si>
  <si>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</si>
  <si>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</si>
  <si>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</si>
  <si>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</si>
  <si>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</si>
  <si>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</si>
  <si>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</si>
  <si>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</si>
  <si>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</si>
  <si>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</si>
  <si>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</si>
  <si>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</si>
  <si>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</si>
  <si>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</si>
  <si>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</si>
  <si>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</si>
  <si>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</si>
  <si>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</si>
  <si>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</si>
  <si>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</si>
  <si>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</si>
  <si>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</si>
  <si>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</si>
  <si>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</si>
  <si>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</si>
  <si>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</si>
  <si>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</si>
  <si>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</si>
  <si>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</si>
  <si>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</si>
  <si>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</si>
  <si>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</si>
  <si>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</si>
  <si>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</si>
  <si>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</si>
  <si>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</si>
  <si>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</si>
  <si>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</si>
  <si>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</si>
  <si>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</si>
  <si>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</si>
  <si>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</si>
  <si>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110013003008-2024-00300-00</t>
  </si>
  <si>
    <t>JUZGADO OCTAVO (8) CIVIL CIRCUITO DE BOGOTA D.C.</t>
  </si>
  <si>
    <t>ALFREDO NAVAS PARAMO
TRANSPORTES AGUDELO LOPEZ S.A.S
ALLIANZ SEGUROS S.A.</t>
  </si>
  <si>
    <t>NELLY MONGUI LUNA (COMPAÑERA PERMANENTE) 17/09/1967
ESTEFANY YORGELIS CARRILLO LUNA (HIJA) 15/02/2000
INGRID KARINA LUNA (HIJA DE CRIANZA) 22/08/1988
BRAYAN DARIO CARRILLO  LUNA (HIJO) 06/09/1998</t>
  </si>
  <si>
    <t>RUBEN DARIO CARRILLO ARIZA</t>
  </si>
  <si>
    <t>Carrera 7 #12B-63 oficina 603 (APODERADO)</t>
  </si>
  <si>
    <t>3112478004 (APODERADO)</t>
  </si>
  <si>
    <t>nefefer@gmail.com
ghmlegal21@gmail.com
vicher20032003@yahoo.com.ar</t>
  </si>
  <si>
    <t>CASADO</t>
  </si>
  <si>
    <t>Sin informacion</t>
  </si>
  <si>
    <t xml:space="preserve">El hecho ocurrio el dia 17 de noviembre de 2023 en la Avenida Cuidad de Cali en la localidad de Kennedy en la cuidad de Bogota donde se vieron involucrados los siguientes vehiculos: SVM-169 (ASEGURADO) y DQG-05 (DEMANDANTE). Donde resulto el fallecimiento del señor RUBEN DARIO CARRILLO ARIZA (CONDUCTOR DEL VH DQG-05) 
Segun informe policial de accidente de transito N° A001605019 se codifica al vehiculo SVM-169 con hipotesis de responsabilidad 121 "NO MANTENER DISTANCIA DE SEGURIDAD.". </t>
  </si>
  <si>
    <t>TRANSPORTES AGUDELO LOPEZ S.A.S.</t>
  </si>
  <si>
    <t>SVM169</t>
  </si>
  <si>
    <t>023219573 / 102</t>
  </si>
  <si>
    <t>Daño a la vida en relación</t>
  </si>
  <si>
    <r>
      <t xml:space="preserve">INDIQUE LA PLACA- </t>
    </r>
    <r>
      <rPr>
        <sz val="11"/>
        <color rgb="FFFF0000"/>
        <rFont val="Calibri"/>
        <family val="2"/>
        <scheme val="minor"/>
      </rPr>
      <t>DQG05</t>
    </r>
  </si>
  <si>
    <t>EXCEPCIONES DE FONDO FRENTE A LA INEXISTENTE RESPONSABILIDAD DERIVADA DEL ACCIDENTE DE TRÁNSITO
1.	EXIMENTE DE LA RESPONSABILIDAD DE LOS DEMANDANDOS POR CONFIGURARSE LA CAUSAL “HECHO EXCLUSIVO DE LA VICTIMA”.
2.	INEXISTENCIA DE RESPONSABILIDAD A CARGO DE LOS DEMANDADOS POR LA FALTA DE ACREDITACIÓN DEL NEXO CAUSAL.
3.	ANULACIÓN DE LA PRESUNCIÓN DE CULPA COMO CONSECUENCIA DE LA CONCURRENCIA DE ACTIVIDADES PELIGROSAS
4.	REDUCCIÓN DE LA INDEMNIZACIÓN COMO CONSECUENCIA DE LA INCIDENCIA DE LA CONDUCTA DE LA VÍCTIMA EN LA PRODUCCIÓN DEL DAÑO.
5.	FALTA DE LEGITIMACION EN LA CAUSA POR ACTIVA DE NELLY MONGUI LUNA E INGRID KARINA LUNA. 
6.	TASACIÓN EXORBITANTE DE LOS DAÑOS MORALES 
7.	IMPROCEDENCIA DEL RECONOCIMIENTO POR DAÑO A LA VIDA DE RELACIÓN
8.	IMPROCEDENCIA Y FALTA DE PRUEBA DEL LUCRO CESANTE
9.	GENÉRICA O INNOMINADA
EXCEPCIONES DE FONDO FRENTE AL CONTRATO DE SEGURO
1.	INEXISTENCIA DE OBLIGACIÓN DE INDEMNIZAR A CARGO DE ALLIANZ SEGUROS S.A. POR INCUMPLIMIENTO DE LAS CARGAS DEL ARTÍCULO 1077 DEL CÓDIGO DE COMERCIO. 
2.	RIESGOS EXPRESAMENTE EXCLUIDOS EN LA PÓLIZA DE SEGURO No. 023219573 / 102
3.	CARÁCTER MERAMENTE INDEMNIZATORIO DE LOS CONTRATOS DE SEGURO
4.	EN CUALQUIER CASO, DE NINGUNA FORMA SE PODRÁ EXCEDER EL LÍMITE DEL VALOR ASEGURADO EN LA PÓLIZA No. 023219573 / 102.
5.	APLICACIÓN DEL DEDUCIBLE PACTADO EN LA PÓLIZA DE SEGURO
6.	SUJECIÓN A LAS CONDICIONES PARTICULARES Y GENERALES DEL CONTRATO DE SEGURO, EL CLAUSULADO Y LOS AMPAROS.
7.	DISPONIBILIDAD DEL VALOR ASEGURADO
8.	GENÉRICA.
EXCEPCIONES DE MÉRITO FRENTE AL LLAMAMIENTO EN GARANTÍA
1. NO EXISTE OBLIGACIÓN INDEMNIZATORIA A CARGO DE ALLIANZ SEGUROS S.A., TODA VEZ QUE NO SE HA REALIZADO EL RIESGO ASEGURADO
2. FALTA DE LEGITIMACIÓN EN LA CAUSA POR ACTIVA DE ALFREDO NAVAS PARAMO PARA PROMOVER EL LLAMAMIENTO EN GARANTÍA EN CONTRA DE ALLIANZ SEGUROS S.A
3. RIESGOS EXPRESAMENTE EXCLUIDOS EN LA PÓLIZA DE SEGURO NO. 023219573 / 102
4. CARÁCTER MERAMENTE INDEMNIZATORIO QUE REVISTEN LOS CONTRATOS DE SEGURO
5. EN CUALQUIER CASO, DE NINGUNA FORMA SE PODRÁ EXCEDER EL LÍMITE DEL VALOR ASEGURADO EN LA PÓLIZA No. 023219573 / 102.
6. APLICACIÓN DEL DEDUCIBLE PACTADO EN LA PÓLIZA DE SEGURO
7. SUJECIÓN A LAS CONDICIONES PARTICULARES Y GENERALES DEL CONTRATO DE SEGURO, EL CLAUSULADO Y LOS AMPAROS.
8. DISPONIBILIDAD DEL VALOR ASEGURADO
9. GENÉRICA O INNOMINADA Y OTRAS.</t>
  </si>
  <si>
    <t>SINIESTRO 135006521  LEGIS APJ32635</t>
  </si>
  <si>
    <t xml:space="preserve">Desde las 00:00 horas del 11/02/2023 hasta las 24:00 horas del10/02/2024 </t>
  </si>
  <si>
    <t>La contingencia se califica como EVENTUAL, porque si bien la Póliza de Seguro de Automóviles Livianos Servicio Público y Pesados No. 023219573 / 102 presta cobertura, dependera del debate probatorio determinar que existe responsabilidad del asegurado en la ocurrencia del accidente de tránsito del 17 de noviembre de 2023. 
Lo primero que debe tomarse en consideración es que la Póliza de Seguro de Automóviles Livianos Servicio Público y Pesados No. 023219573 / 102 cuyo asegurado es la empresa TRANSPORTES AGUDELO 
LOPEZ S.A.S., presta cobertura material y temporal, de conformidad con los hechos y pretensiones expuestas en el líbelo de la demanda. Frente a la cobertura temporal, debe señalarse que el hecho, es decir, el accidente de tránsito en el que falleció el señor Ruben Dario Carillo Ariza, ocurrio el 17 de noviembre de 2023, es decir dentro de la vigencia de la Póliza comprendida entre el 11 de febrero de 2023 y el 10 de febrero de 2024. Aunado a ello, presta cobertura material en tanto ampara la responsabilidad civil extracontractual, pretensión que se le endilga a la asegurada TRANSPORTES AGUDELO LOPEZ S.A.S.
Por otro lado, frente a la responsabilidad del vehiculo asegurado, debe mencionarse que no esta demostrada su responsabilidad de la ocurrencia del accidente de tránsito y dependerá del debate probatorio determinar la causa y el responsable del mismo. Lo anterior, teniendo en cuenta que el Informe Policial de Accidente de Tránsito se atribuyó como causa probable del accidente la causal 121  "No mantener distancia de seguridad: Conducir muy cerca del vehículo de adelante, sin guardar las distancias previstas por el Código Nacional de Tránsito para las diferentes velocidades.", atribuible al conductor del vehiculo asegurado. No obstante, con la contestación de la demanda se aportó3 el Dictamen Pericial de Reconstruccion de Accidente de Tránsito No. 240134408, que establece que el accidente ocurrió como consecuencia del actuar imprudente de la víctima, quien al desplazarse entre el separador y el costado izquierdo del vehiculo asegurado, perdió el control de la motocicleta y cayó debajo del vehiculo asegurado. En ese sentido, dependerá de la valoracion probatoria y en especial del testimonio de los investigadores de policia judicial que atendieron el accidente y de la contradicción del dictamen aportado, asi como del resultado del dictamen pericial de contradicción que fue anunciado por la parte demandante en el descorre de las excepciones de mérito formuladas por la aseguradora,  con el fin de confirmar o desvirtuar la responsabilidad del señor Alfredo Navas Páramo en la ocurrencia del accidente de transito del 17 de noviembre de 2023. En tal virtud, solo hasta que se practiquen todas las pruebas será posible determinar con certeza la causa del accidente y el responsable de su ocurrencia.
Todo lo anterior, sin perjuicio del carácter contingente del proceso.</t>
  </si>
  <si>
    <t xml:space="preserve">Como liquidación objetiva de perjuicios se llego a $422.155.200. Lo anterior, con base en los siguientes argumentos jurídicos: 
1. Lucro Cesante: Se reconocerá la suma de $153.955.200 por concepto de lucro cesante, ateniendo al principio de congruencia, pues si bien en aplicación a la formula establecida por la Corte Suprema de Justicia el lucro cesante correspondería a la suma de $237.367.714, en la demanda se estimó en la suma de $153.955.200. En primera medida, debe advertirse que el lucro cesante se presume frente a la compañera permanente, de acuerdo con la jurisprudencia de la Corte Suprema de Justicia (Sentencia SC 1596-2016 MP Luis Alfonso Rico Puerta), comoquiera que en este caso, este perjuicio es pretendido por la señora Nelly Mongui Luna (compañera permanente) se reconoce dicho concepto. Asi mismo, en aplicación a los lineamientos de la Sentencia SC20950-2017, con ponencia del doctor Ariel Salazar Ramírez (12 de diciembre de 2017), que establece que en ausencia de acreditación de los ingresos del fallecido, para la tasación del lucro cesante se utiliza el salario mínimo legal mensual vigente (SMMLV). La renta se calcula presumiendo que el fallecido devengaba un SMMLV actualizado, el cual asciende a $1.300.000, tras incrementarse en un 25% por prestaciones sociales y descontarse un 25% por gastos personales, al tratarse de un caso de muerte. Además, se considera un período indemnizable de 36,4 años, dado que el señor Ruben Dario Carillo, nació el 25 de septiembre de 1977, tenía 46 años en 2023 al momento de su fallecimiento. Por tanto, en aplicación a los criterios antes referidos se calcula en un valor de $237.367.714. Sin embargo, se reconocerá tal y como fue pedido, en tanto resulta ser menor al valor calculado.
2. Daño moral: Se tendrá en cuenta como daño moral la suma de $180.000.000, asi: $60.000.000 a favor de Nelly Mongui Luna (Compañera permanente), $60.000.000 a favor de Brayan Dario Carillo Luna (Hijo) y $60.000.000 a favor de Estefany Yorgelis Carrillo Luna (Hija). Lo anterior, de acuerdo a lo establecido por la Corte Suprema de Justicia en sentencia (SC562-2020, MP Ariel Salazar Ramirez), en la que se reconoce $60.000.000 a los familiares de primer grado de consaguinidad o afinidad por muerte en accidente de transito. No se reconocerá ninguna suma por concepto de daño moral a Ingrid Karina Luna, toda vez que no se encuentra acreditado su vinculo como hija de crianza del señor Ruben Dario Carrillo y tampoco está demostrado que haya sufrido algun grado de afectacion por el deceso del mismo.
3. Daño a la vida en relación: Se reconocera la suma total de $90.000.000 por concepto de daño a la vida en relacion a favor de los dos hijos de la victima (Brayan Dario y Estefany Yorgelis) y de la compañera permanente del señor Ruben Dario Carillo, en un valor de $30,000,000 para cada uno. Este valor se fijó atendiendo, a lo manifestado por la Corte Suprema de Justicia en sentencia SC665-2019, 07/03/2019, en donde se establecio que es procedente reconocer el daño a la vida en relación formulada por los familiares la victima fallecida, pues el mismo no comprende un perjuicio fisiologico, sino la alteracion de las condiciones de existencia generada por la mutación del proyecto de vida que se genera en la vida familiar. No se reconocerá ninguna suma por concepto de daño a la vida en relacion a Ingrid Karina Luna, toda vez que no se encuentra acreditado su vinculo con el señor Ruben Dario Carrillo y tampoco está demostrado que haya sufrido algun grado de afectacion por el deceso del mismo.
4. Deducible: Teniendo en cuenta, que las pretensiones objetivadas corresponden a la suma de $423.955.200 y que el deducible para el amparo de Responsabilidad Civil Extracontractual corresponde a un $1.800.000, en aplicación a este la liquidacion objetivada de los perjuicios equivale a $422.155.200.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</si>
</sst>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6" zoomScale="85" zoomScaleNormal="85" workbookViewId="0">
      <selection activeCell="B34" sqref="B34:C34"/>
    </sheetView>
  </sheetViews>
  <sheetFormatPr baseColWidth="10" defaultColWidth="0" defaultRowHeight="14.4" x14ac:dyDescent="0.3"/>
  <cols>
    <col min="1" max="1" width="69.109375" style="8" customWidth="1"/>
    <col min="2" max="2" width="55.109375" style="8" customWidth="1"/>
    <col min="3" max="3" width="108.88671875" style="8" customWidth="1"/>
    <col min="4" max="16384" width="11.44140625" style="2" hidden="1"/>
  </cols>
  <sheetData>
    <row r="1" spans="1:3" ht="25.8" x14ac:dyDescent="0.3">
      <c r="A1" s="63" t="s">
        <v>0</v>
      </c>
      <c r="B1" s="63"/>
      <c r="C1" s="63"/>
    </row>
    <row r="2" spans="1:3" x14ac:dyDescent="0.3">
      <c r="A2" s="5" t="s">
        <v>163</v>
      </c>
      <c r="B2" s="68" t="s">
        <v>196</v>
      </c>
      <c r="C2" s="69"/>
    </row>
    <row r="3" spans="1:3" x14ac:dyDescent="0.3">
      <c r="A3" s="5" t="s">
        <v>126</v>
      </c>
      <c r="B3" s="64" t="s">
        <v>197</v>
      </c>
      <c r="C3" s="65"/>
    </row>
    <row r="4" spans="1:3" x14ac:dyDescent="0.3">
      <c r="A4" s="5" t="s">
        <v>142</v>
      </c>
      <c r="B4" s="70" t="s">
        <v>198</v>
      </c>
      <c r="C4" s="65"/>
    </row>
    <row r="5" spans="1:3" ht="31.5" customHeight="1" x14ac:dyDescent="0.3">
      <c r="A5" s="5" t="s">
        <v>143</v>
      </c>
      <c r="B5" s="70" t="s">
        <v>199</v>
      </c>
      <c r="C5" s="65"/>
    </row>
    <row r="6" spans="1:3" x14ac:dyDescent="0.3">
      <c r="A6" s="5" t="s">
        <v>144</v>
      </c>
      <c r="B6" s="59" t="s">
        <v>103</v>
      </c>
      <c r="C6" s="59"/>
    </row>
    <row r="7" spans="1:3" x14ac:dyDescent="0.3">
      <c r="A7" s="25" t="s">
        <v>145</v>
      </c>
      <c r="B7" s="64" t="s">
        <v>105</v>
      </c>
      <c r="C7" s="65"/>
    </row>
    <row r="8" spans="1:3" ht="23.1" customHeight="1" x14ac:dyDescent="0.3">
      <c r="A8" s="26" t="s">
        <v>146</v>
      </c>
      <c r="B8" s="59" t="s">
        <v>200</v>
      </c>
      <c r="C8" s="59"/>
    </row>
    <row r="9" spans="1:3" x14ac:dyDescent="0.3">
      <c r="A9" s="26" t="s">
        <v>147</v>
      </c>
      <c r="B9" s="72">
        <v>88231127</v>
      </c>
      <c r="C9" s="59"/>
    </row>
    <row r="10" spans="1:3" x14ac:dyDescent="0.3">
      <c r="A10" s="26" t="s">
        <v>148</v>
      </c>
      <c r="B10" s="57" t="s">
        <v>201</v>
      </c>
      <c r="C10" s="57"/>
    </row>
    <row r="11" spans="1:3" ht="30" customHeight="1" x14ac:dyDescent="0.3">
      <c r="A11" s="27" t="s">
        <v>149</v>
      </c>
      <c r="B11" s="57" t="s">
        <v>202</v>
      </c>
      <c r="C11" s="57"/>
    </row>
    <row r="12" spans="1:3" ht="30" customHeight="1" x14ac:dyDescent="0.3">
      <c r="A12" s="5" t="s">
        <v>150</v>
      </c>
      <c r="B12" s="58" t="s">
        <v>203</v>
      </c>
      <c r="C12" s="57"/>
    </row>
    <row r="13" spans="1:3" x14ac:dyDescent="0.3">
      <c r="A13" s="5" t="s">
        <v>151</v>
      </c>
      <c r="B13" s="59" t="s">
        <v>204</v>
      </c>
      <c r="C13" s="59"/>
    </row>
    <row r="14" spans="1:3" x14ac:dyDescent="0.3">
      <c r="A14" s="5" t="s">
        <v>152</v>
      </c>
      <c r="B14" s="60">
        <v>28393</v>
      </c>
      <c r="C14" s="59"/>
    </row>
    <row r="15" spans="1:3" x14ac:dyDescent="0.3">
      <c r="A15" s="5" t="s">
        <v>153</v>
      </c>
      <c r="B15" s="59">
        <v>46</v>
      </c>
      <c r="C15" s="59"/>
    </row>
    <row r="16" spans="1:3" x14ac:dyDescent="0.3">
      <c r="A16" s="5" t="s">
        <v>154</v>
      </c>
      <c r="B16" s="60">
        <v>45247</v>
      </c>
      <c r="C16" s="59"/>
    </row>
    <row r="17" spans="1:3" ht="15" customHeight="1" x14ac:dyDescent="0.3">
      <c r="A17" s="5" t="s">
        <v>155</v>
      </c>
      <c r="B17" s="57" t="s">
        <v>85</v>
      </c>
      <c r="C17" s="57"/>
    </row>
    <row r="18" spans="1:3" x14ac:dyDescent="0.3">
      <c r="A18" s="5" t="s">
        <v>156</v>
      </c>
      <c r="B18" s="57" t="s">
        <v>205</v>
      </c>
      <c r="C18" s="57"/>
    </row>
    <row r="19" spans="1:3" ht="18.75" customHeight="1" x14ac:dyDescent="0.3">
      <c r="A19" s="5" t="s">
        <v>157</v>
      </c>
      <c r="B19" s="66">
        <v>1160000</v>
      </c>
      <c r="C19" s="67"/>
    </row>
    <row r="20" spans="1:3" x14ac:dyDescent="0.3">
      <c r="A20" s="5" t="s">
        <v>158</v>
      </c>
      <c r="B20" s="59">
        <v>1</v>
      </c>
      <c r="C20" s="59"/>
    </row>
    <row r="21" spans="1:3" ht="17.25" customHeight="1" x14ac:dyDescent="0.3">
      <c r="A21" s="5" t="s">
        <v>159</v>
      </c>
      <c r="B21" s="57" t="s">
        <v>8</v>
      </c>
      <c r="C21" s="57"/>
    </row>
    <row r="22" spans="1:3" x14ac:dyDescent="0.3">
      <c r="A22" s="26" t="s">
        <v>160</v>
      </c>
      <c r="B22" s="56">
        <v>45247</v>
      </c>
      <c r="C22" s="53"/>
    </row>
    <row r="23" spans="1:3" x14ac:dyDescent="0.3">
      <c r="A23" s="26" t="s">
        <v>161</v>
      </c>
      <c r="B23" s="55" t="s">
        <v>205</v>
      </c>
      <c r="C23" s="53"/>
    </row>
    <row r="24" spans="1:3" x14ac:dyDescent="0.3">
      <c r="A24" s="26" t="s">
        <v>162</v>
      </c>
      <c r="B24" s="55" t="s">
        <v>205</v>
      </c>
      <c r="C24" s="53"/>
    </row>
    <row r="25" spans="1:3" x14ac:dyDescent="0.3">
      <c r="A25" s="71" t="s">
        <v>120</v>
      </c>
      <c r="B25" s="53" t="s">
        <v>206</v>
      </c>
      <c r="C25" s="54"/>
    </row>
    <row r="26" spans="1:3" x14ac:dyDescent="0.3">
      <c r="A26" s="71"/>
      <c r="B26" s="54"/>
      <c r="C26" s="54"/>
    </row>
    <row r="27" spans="1:3" ht="100.5" customHeight="1" x14ac:dyDescent="0.3">
      <c r="A27" s="71"/>
      <c r="B27" s="54"/>
      <c r="C27" s="54"/>
    </row>
    <row r="28" spans="1:3" x14ac:dyDescent="0.3">
      <c r="A28" s="26" t="s">
        <v>164</v>
      </c>
      <c r="B28" s="54" t="s">
        <v>207</v>
      </c>
      <c r="C28" s="54"/>
    </row>
    <row r="29" spans="1:3" x14ac:dyDescent="0.3">
      <c r="A29" s="26" t="s">
        <v>165</v>
      </c>
      <c r="B29" s="54">
        <v>9005078538</v>
      </c>
      <c r="C29" s="54"/>
    </row>
    <row r="30" spans="1:3" x14ac:dyDescent="0.3">
      <c r="A30" s="26" t="s">
        <v>166</v>
      </c>
      <c r="B30" s="54" t="s">
        <v>208</v>
      </c>
      <c r="C30" s="54"/>
    </row>
    <row r="31" spans="1:3" x14ac:dyDescent="0.3">
      <c r="A31" s="26" t="s">
        <v>167</v>
      </c>
      <c r="B31" s="54" t="s">
        <v>209</v>
      </c>
      <c r="C31" s="54"/>
    </row>
    <row r="32" spans="1:3" x14ac:dyDescent="0.3">
      <c r="A32" s="26" t="s">
        <v>168</v>
      </c>
      <c r="B32" s="61">
        <v>45558</v>
      </c>
      <c r="C32" s="62"/>
    </row>
    <row r="33" spans="1:3" x14ac:dyDescent="0.3">
      <c r="A33" s="5" t="s">
        <v>169</v>
      </c>
      <c r="B33" s="60">
        <v>45611</v>
      </c>
      <c r="C33" s="60"/>
    </row>
    <row r="34" spans="1:3" ht="43.2" x14ac:dyDescent="0.3">
      <c r="A34" s="5" t="s">
        <v>170</v>
      </c>
      <c r="B34" s="60">
        <v>45639</v>
      </c>
      <c r="C34" s="59"/>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9" zoomScaleNormal="100" workbookViewId="0">
      <selection activeCell="B16" sqref="B16:C16"/>
    </sheetView>
  </sheetViews>
  <sheetFormatPr baseColWidth="10" defaultColWidth="0" defaultRowHeight="14.4" x14ac:dyDescent="0.3"/>
  <cols>
    <col min="1" max="1" width="49.88671875" customWidth="1"/>
    <col min="2" max="2" width="31.44140625" customWidth="1"/>
    <col min="3" max="3" width="90.109375" customWidth="1"/>
    <col min="4" max="16384" width="11.44140625" hidden="1"/>
  </cols>
  <sheetData>
    <row r="1" spans="1:3" ht="25.8" x14ac:dyDescent="0.3">
      <c r="A1" s="73" t="s">
        <v>10</v>
      </c>
      <c r="B1" s="73"/>
      <c r="C1" s="73"/>
    </row>
    <row r="2" spans="1:3" ht="15.75" customHeight="1" x14ac:dyDescent="0.3">
      <c r="A2" s="20" t="s">
        <v>11</v>
      </c>
      <c r="B2" s="74" t="s">
        <v>213</v>
      </c>
      <c r="C2" s="75"/>
    </row>
    <row r="3" spans="1:3" s="2" customFormat="1" x14ac:dyDescent="0.3">
      <c r="A3" s="5" t="s">
        <v>1</v>
      </c>
      <c r="B3" s="59" t="str">
        <f>'AUTOS  NOTA 322'!B2:C2</f>
        <v>110013003008-2024-00300-00</v>
      </c>
      <c r="C3" s="59"/>
    </row>
    <row r="4" spans="1:3" s="2" customFormat="1" x14ac:dyDescent="0.3">
      <c r="A4" s="5" t="s">
        <v>2</v>
      </c>
      <c r="B4" s="59" t="str">
        <f>'AUTOS  NOTA 322'!B3:C3</f>
        <v>JUZGADO OCTAVO (8) CIVIL CIRCUITO DE BOGOTA D.C.</v>
      </c>
      <c r="C4" s="59"/>
    </row>
    <row r="5" spans="1:3" s="2" customFormat="1" x14ac:dyDescent="0.3">
      <c r="A5" s="5" t="s">
        <v>3</v>
      </c>
      <c r="B5" s="59" t="str">
        <f>'AUTOS  NOTA 322'!B4:C4</f>
        <v>ALFREDO NAVAS PARAMO
TRANSPORTES AGUDELO LOPEZ S.A.S
ALLIANZ SEGUROS S.A.</v>
      </c>
      <c r="C5" s="59"/>
    </row>
    <row r="6" spans="1:3" s="2" customFormat="1" x14ac:dyDescent="0.3">
      <c r="A6" s="5" t="s">
        <v>4</v>
      </c>
      <c r="B6" s="59" t="str">
        <f>'AUTOS  NOTA 322'!B5:C5</f>
        <v>NELLY MONGUI LUNA (COMPAÑERA PERMANENTE) 17/09/1967
ESTEFANY YORGELIS CARRILLO LUNA (HIJA) 15/02/2000
INGRID KARINA LUNA (HIJA DE CRIANZA) 22/08/1988
BRAYAN DARIO CARRILLO  LUNA (HIJO) 06/09/1998</v>
      </c>
      <c r="C6" s="59"/>
    </row>
    <row r="7" spans="1:3" s="2" customFormat="1" x14ac:dyDescent="0.3">
      <c r="A7" s="5" t="s">
        <v>5</v>
      </c>
      <c r="B7" s="59" t="str">
        <f>'AUTOS  NOTA 322'!B6:C6</f>
        <v>LLAMADA EN GARANTIA</v>
      </c>
      <c r="C7" s="59"/>
    </row>
    <row r="8" spans="1:3" s="2" customFormat="1" x14ac:dyDescent="0.3">
      <c r="A8" s="29" t="s">
        <v>101</v>
      </c>
      <c r="B8" s="59" t="str">
        <f>'AUTOS  NOTA 322'!B7:C8</f>
        <v>RUBEN DARIO CARRILLO ARIZA</v>
      </c>
      <c r="C8" s="59"/>
    </row>
    <row r="9" spans="1:3" x14ac:dyDescent="0.3">
      <c r="A9" s="20" t="s">
        <v>12</v>
      </c>
      <c r="B9" s="59">
        <v>23219573</v>
      </c>
      <c r="C9" s="59"/>
    </row>
    <row r="10" spans="1:3" x14ac:dyDescent="0.3">
      <c r="A10" s="20" t="s">
        <v>9</v>
      </c>
      <c r="B10" s="59" t="s">
        <v>106</v>
      </c>
      <c r="C10" s="59"/>
    </row>
    <row r="11" spans="1:3" x14ac:dyDescent="0.3">
      <c r="A11" s="20" t="s">
        <v>13</v>
      </c>
      <c r="B11" s="88">
        <v>4000000000</v>
      </c>
      <c r="C11" s="89"/>
    </row>
    <row r="12" spans="1:3" x14ac:dyDescent="0.3">
      <c r="A12" s="20" t="s">
        <v>115</v>
      </c>
      <c r="B12" s="88">
        <v>1800000</v>
      </c>
      <c r="C12" s="89"/>
    </row>
    <row r="13" spans="1:3" x14ac:dyDescent="0.3">
      <c r="A13" s="20" t="s">
        <v>14</v>
      </c>
      <c r="B13" s="64" t="s">
        <v>76</v>
      </c>
      <c r="C13" s="65"/>
    </row>
    <row r="14" spans="1:3" x14ac:dyDescent="0.3">
      <c r="A14" s="20" t="s">
        <v>15</v>
      </c>
      <c r="B14" s="57" t="s">
        <v>214</v>
      </c>
      <c r="C14" s="59"/>
    </row>
    <row r="15" spans="1:3" x14ac:dyDescent="0.3">
      <c r="A15" s="20" t="s">
        <v>16</v>
      </c>
      <c r="B15" s="59" t="s">
        <v>17</v>
      </c>
      <c r="C15" s="59"/>
    </row>
    <row r="16" spans="1:3" x14ac:dyDescent="0.3">
      <c r="A16" s="20" t="s">
        <v>18</v>
      </c>
      <c r="B16" s="59"/>
      <c r="C16" s="59"/>
    </row>
    <row r="17" spans="1:3" x14ac:dyDescent="0.3">
      <c r="A17" s="90" t="s">
        <v>19</v>
      </c>
      <c r="B17" s="59"/>
      <c r="C17" s="59"/>
    </row>
    <row r="18" spans="1:3" x14ac:dyDescent="0.3">
      <c r="A18" s="91"/>
      <c r="B18" s="10" t="s">
        <v>21</v>
      </c>
      <c r="C18" s="10" t="s">
        <v>22</v>
      </c>
    </row>
    <row r="19" spans="1:3" x14ac:dyDescent="0.3">
      <c r="A19" s="91"/>
      <c r="B19" s="6" t="s">
        <v>118</v>
      </c>
      <c r="C19" s="6"/>
    </row>
    <row r="20" spans="1:3" x14ac:dyDescent="0.3">
      <c r="A20" s="91"/>
      <c r="B20" s="6"/>
      <c r="C20" s="6"/>
    </row>
    <row r="21" spans="1:3" x14ac:dyDescent="0.3">
      <c r="A21" s="92"/>
      <c r="B21" s="6"/>
      <c r="C21" s="6"/>
    </row>
    <row r="22" spans="1:3" x14ac:dyDescent="0.3">
      <c r="A22" s="20" t="s">
        <v>23</v>
      </c>
      <c r="B22" s="59"/>
      <c r="C22" s="59"/>
    </row>
    <row r="23" spans="1:3" x14ac:dyDescent="0.3">
      <c r="A23" s="20" t="s">
        <v>24</v>
      </c>
      <c r="B23" s="93"/>
      <c r="C23" s="94"/>
    </row>
    <row r="24" spans="1:3" x14ac:dyDescent="0.3">
      <c r="A24" s="20" t="s">
        <v>25</v>
      </c>
      <c r="B24" s="59"/>
      <c r="C24" s="59"/>
    </row>
    <row r="25" spans="1:3" x14ac:dyDescent="0.3">
      <c r="A25" s="20" t="s">
        <v>26</v>
      </c>
      <c r="B25" s="59"/>
      <c r="C25" s="59"/>
    </row>
    <row r="26" spans="1:3" x14ac:dyDescent="0.3">
      <c r="A26" s="20" t="s">
        <v>28</v>
      </c>
      <c r="B26" s="59"/>
      <c r="C26" s="59"/>
    </row>
    <row r="27" spans="1:3" x14ac:dyDescent="0.3">
      <c r="A27" s="19" t="s">
        <v>29</v>
      </c>
      <c r="B27" s="59"/>
      <c r="C27" s="59"/>
    </row>
    <row r="28" spans="1:3" x14ac:dyDescent="0.3">
      <c r="A28" s="76" t="s">
        <v>30</v>
      </c>
      <c r="B28" s="76"/>
      <c r="C28" s="76"/>
    </row>
    <row r="29" spans="1:3" x14ac:dyDescent="0.3">
      <c r="A29" s="86" t="s">
        <v>31</v>
      </c>
      <c r="B29" s="87"/>
      <c r="C29" s="11"/>
    </row>
    <row r="30" spans="1:3" x14ac:dyDescent="0.3">
      <c r="A30" s="86" t="s">
        <v>32</v>
      </c>
      <c r="B30" s="87"/>
      <c r="C30" s="11"/>
    </row>
    <row r="31" spans="1:3" x14ac:dyDescent="0.3">
      <c r="A31" s="86" t="s">
        <v>33</v>
      </c>
      <c r="B31" s="87"/>
      <c r="C31" s="12"/>
    </row>
    <row r="32" spans="1:3" x14ac:dyDescent="0.3">
      <c r="A32" s="86" t="s">
        <v>34</v>
      </c>
      <c r="B32" s="87"/>
      <c r="C32" s="11"/>
    </row>
    <row r="33" spans="1:3" x14ac:dyDescent="0.3">
      <c r="A33" s="86" t="s">
        <v>35</v>
      </c>
      <c r="B33" s="87"/>
      <c r="C33" s="11"/>
    </row>
    <row r="34" spans="1:3" x14ac:dyDescent="0.3">
      <c r="A34" s="86" t="s">
        <v>36</v>
      </c>
      <c r="B34" s="87"/>
      <c r="C34" s="13"/>
    </row>
    <row r="35" spans="1:3" x14ac:dyDescent="0.3">
      <c r="A35" s="77" t="s">
        <v>37</v>
      </c>
      <c r="B35" s="78"/>
      <c r="C35" s="14"/>
    </row>
    <row r="36" spans="1:3" x14ac:dyDescent="0.3">
      <c r="A36" s="77" t="s">
        <v>38</v>
      </c>
      <c r="B36" s="78"/>
      <c r="C36" s="15"/>
    </row>
    <row r="37" spans="1:3" x14ac:dyDescent="0.3">
      <c r="A37" s="79" t="s">
        <v>39</v>
      </c>
      <c r="B37" s="80"/>
      <c r="C37" s="15"/>
    </row>
    <row r="38" spans="1:3" x14ac:dyDescent="0.3">
      <c r="A38" s="81"/>
      <c r="B38" s="82"/>
      <c r="C38" s="15"/>
    </row>
    <row r="39" spans="1:3" x14ac:dyDescent="0.3">
      <c r="A39" s="83"/>
      <c r="B39" s="84"/>
      <c r="C39" s="15"/>
    </row>
    <row r="40" spans="1:3" x14ac:dyDescent="0.3">
      <c r="A40" s="85" t="s">
        <v>40</v>
      </c>
      <c r="B40" s="85"/>
      <c r="C40" s="85"/>
    </row>
    <row r="41" spans="1:3" x14ac:dyDescent="0.3">
      <c r="A41" s="17" t="s">
        <v>41</v>
      </c>
      <c r="B41" s="18"/>
      <c r="C41" s="15"/>
    </row>
    <row r="42" spans="1:3" x14ac:dyDescent="0.3">
      <c r="A42" s="77" t="s">
        <v>42</v>
      </c>
      <c r="B42" s="78"/>
      <c r="C42" s="15"/>
    </row>
    <row r="43" spans="1:3" x14ac:dyDescent="0.3">
      <c r="A43" s="77" t="s">
        <v>43</v>
      </c>
      <c r="B43" s="78"/>
      <c r="C43" s="15"/>
    </row>
    <row r="44" spans="1:3" x14ac:dyDescent="0.3">
      <c r="A44" s="17" t="s">
        <v>44</v>
      </c>
      <c r="B44" s="18"/>
      <c r="C44" s="15"/>
    </row>
    <row r="45" spans="1:3" x14ac:dyDescent="0.3">
      <c r="A45" s="17" t="s">
        <v>45</v>
      </c>
      <c r="B45" s="18"/>
      <c r="C45" s="15"/>
    </row>
    <row r="46" spans="1:3" x14ac:dyDescent="0.3">
      <c r="A46" s="77" t="s">
        <v>46</v>
      </c>
      <c r="B46" s="78"/>
      <c r="C46" s="15"/>
    </row>
    <row r="47" spans="1:3" x14ac:dyDescent="0.3">
      <c r="A47" s="17" t="s">
        <v>47</v>
      </c>
      <c r="B47" s="16"/>
      <c r="C47" s="15"/>
    </row>
    <row r="48" spans="1:3" x14ac:dyDescent="0.3">
      <c r="A48" s="77" t="s">
        <v>48</v>
      </c>
      <c r="B48" s="78"/>
      <c r="C48" s="15"/>
    </row>
    <row r="49" spans="1:3" x14ac:dyDescent="0.3">
      <c r="A49" s="77" t="s">
        <v>49</v>
      </c>
      <c r="B49" s="78"/>
      <c r="C49" s="15"/>
    </row>
    <row r="50" spans="1:3" x14ac:dyDescent="0.3">
      <c r="A50" s="77" t="s">
        <v>39</v>
      </c>
      <c r="B50" s="78"/>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topLeftCell="A45" zoomScale="85" zoomScaleNormal="85" workbookViewId="0">
      <selection activeCell="C61" sqref="C61"/>
    </sheetView>
  </sheetViews>
  <sheetFormatPr baseColWidth="10" defaultColWidth="0" defaultRowHeight="14.4" x14ac:dyDescent="0.3"/>
  <cols>
    <col min="1" max="1" width="70" style="41" customWidth="1"/>
    <col min="2" max="2" width="35.44140625" style="41" customWidth="1"/>
    <col min="3" max="3" width="164" style="41" customWidth="1"/>
    <col min="4" max="8" width="11.44140625" style="41" hidden="1" customWidth="1"/>
    <col min="9" max="9" width="12" style="41" hidden="1" customWidth="1"/>
    <col min="10" max="16384" width="11.44140625" style="41" hidden="1"/>
  </cols>
  <sheetData>
    <row r="1" spans="1:9" ht="25.8" x14ac:dyDescent="0.3">
      <c r="A1" s="99" t="s">
        <v>50</v>
      </c>
      <c r="B1" s="99"/>
      <c r="C1" s="99"/>
    </row>
    <row r="2" spans="1:9" ht="15" customHeight="1" x14ac:dyDescent="0.3">
      <c r="A2" s="33" t="s">
        <v>11</v>
      </c>
      <c r="B2" s="100" t="str">
        <f>'AUTOS NOTA 321'!B2:C2</f>
        <v>SINIESTRO 135006521  LEGIS APJ32635</v>
      </c>
      <c r="C2" s="101"/>
    </row>
    <row r="3" spans="1:9" x14ac:dyDescent="0.3">
      <c r="A3" s="34" t="s">
        <v>1</v>
      </c>
      <c r="B3" s="104" t="str">
        <f>'AUTOS  NOTA 322'!B2:C2</f>
        <v>110013003008-2024-00300-00</v>
      </c>
      <c r="C3" s="104"/>
    </row>
    <row r="4" spans="1:9" x14ac:dyDescent="0.3">
      <c r="A4" s="34" t="s">
        <v>2</v>
      </c>
      <c r="B4" s="104" t="str">
        <f>'AUTOS  NOTA 322'!B3:C3</f>
        <v>JUZGADO OCTAVO (8) CIVIL CIRCUITO DE BOGOTA D.C.</v>
      </c>
      <c r="C4" s="104"/>
    </row>
    <row r="5" spans="1:9" x14ac:dyDescent="0.3">
      <c r="A5" s="34" t="s">
        <v>3</v>
      </c>
      <c r="B5" s="104" t="str">
        <f>'AUTOS  NOTA 322'!B4:C4</f>
        <v>ALFREDO NAVAS PARAMO
TRANSPORTES AGUDELO LOPEZ S.A.S
ALLIANZ SEGUROS S.A.</v>
      </c>
      <c r="C5" s="104"/>
    </row>
    <row r="6" spans="1:9" ht="15" customHeight="1" x14ac:dyDescent="0.3">
      <c r="A6" s="34" t="s">
        <v>4</v>
      </c>
      <c r="B6" s="104" t="str">
        <f>'AUTOS  NOTA 322'!B5:C5</f>
        <v>NELLY MONGUI LUNA (COMPAÑERA PERMANENTE) 17/09/1967
ESTEFANY YORGELIS CARRILLO LUNA (HIJA) 15/02/2000
INGRID KARINA LUNA (HIJA DE CRIANZA) 22/08/1988
BRAYAN DARIO CARRILLO  LUNA (HIJO) 06/09/1998</v>
      </c>
      <c r="C6" s="104"/>
    </row>
    <row r="7" spans="1:9" x14ac:dyDescent="0.3">
      <c r="A7" s="34" t="s">
        <v>5</v>
      </c>
      <c r="B7" s="104" t="str">
        <f>'AUTOS  NOTA 322'!B6:C6</f>
        <v>LLAMADA EN GARANTIA</v>
      </c>
      <c r="C7" s="104"/>
    </row>
    <row r="8" spans="1:9" x14ac:dyDescent="0.3">
      <c r="A8" s="36" t="s">
        <v>101</v>
      </c>
      <c r="B8" s="104" t="str">
        <f>'AUTOS  NOTA 322'!B7:C8</f>
        <v>RUBEN DARIO CARRILLO ARIZA</v>
      </c>
      <c r="C8" s="104"/>
    </row>
    <row r="9" spans="1:9" x14ac:dyDescent="0.3">
      <c r="A9" s="34" t="s">
        <v>51</v>
      </c>
      <c r="B9" s="97">
        <f>SUM(C11,C12,C14,C15,C17)</f>
        <v>933955200</v>
      </c>
      <c r="C9" s="98"/>
    </row>
    <row r="10" spans="1:9" x14ac:dyDescent="0.3">
      <c r="A10" s="105" t="s">
        <v>52</v>
      </c>
      <c r="B10" s="102" t="s">
        <v>53</v>
      </c>
      <c r="C10" s="103"/>
    </row>
    <row r="11" spans="1:9" x14ac:dyDescent="0.3">
      <c r="A11" s="105"/>
      <c r="B11" s="35" t="s">
        <v>54</v>
      </c>
      <c r="C11" s="30">
        <v>153955200</v>
      </c>
    </row>
    <row r="12" spans="1:9" x14ac:dyDescent="0.3">
      <c r="A12" s="105"/>
      <c r="B12" s="35" t="s">
        <v>55</v>
      </c>
      <c r="C12" s="30"/>
    </row>
    <row r="13" spans="1:9" x14ac:dyDescent="0.3">
      <c r="A13" s="105"/>
      <c r="B13" s="102"/>
      <c r="C13" s="103"/>
    </row>
    <row r="14" spans="1:9" x14ac:dyDescent="0.3">
      <c r="A14" s="105"/>
      <c r="B14" s="35" t="s">
        <v>98</v>
      </c>
      <c r="C14" s="38">
        <v>520000000</v>
      </c>
    </row>
    <row r="15" spans="1:9" x14ac:dyDescent="0.3">
      <c r="A15" s="105"/>
      <c r="B15" s="35" t="s">
        <v>99</v>
      </c>
      <c r="C15" s="38">
        <v>260000000</v>
      </c>
      <c r="E15" s="41" t="s">
        <v>57</v>
      </c>
      <c r="F15" s="42">
        <v>0.7</v>
      </c>
    </row>
    <row r="16" spans="1:9" x14ac:dyDescent="0.3">
      <c r="A16" s="105"/>
      <c r="B16" s="102" t="s">
        <v>58</v>
      </c>
      <c r="C16" s="103"/>
      <c r="E16" s="41" t="s">
        <v>59</v>
      </c>
      <c r="F16" s="43">
        <v>0.3</v>
      </c>
      <c r="I16" s="44"/>
    </row>
    <row r="17" spans="1:9" x14ac:dyDescent="0.3">
      <c r="A17" s="105"/>
      <c r="B17" s="35"/>
      <c r="C17" s="39"/>
      <c r="F17" s="45"/>
      <c r="I17" s="44"/>
    </row>
    <row r="18" spans="1:9" ht="23.25" customHeight="1" x14ac:dyDescent="0.3">
      <c r="A18" s="37" t="s">
        <v>60</v>
      </c>
      <c r="B18" s="100" t="s">
        <v>59</v>
      </c>
      <c r="C18" s="101"/>
    </row>
    <row r="19" spans="1:9" ht="28.8" x14ac:dyDescent="0.3">
      <c r="A19" s="34" t="s">
        <v>62</v>
      </c>
      <c r="B19" s="113" t="s">
        <v>215</v>
      </c>
      <c r="C19" s="114"/>
    </row>
    <row r="20" spans="1:9" ht="15" customHeight="1" x14ac:dyDescent="0.3">
      <c r="A20" s="46" t="s">
        <v>63</v>
      </c>
      <c r="B20" s="110">
        <f>((C22+C23+C25+C26+C30+C28+C32+C34+C29+C33)-C37-C38)*C36*C39</f>
        <v>422155200</v>
      </c>
      <c r="C20" s="110"/>
    </row>
    <row r="21" spans="1:9" x14ac:dyDescent="0.3">
      <c r="A21" s="37" t="s">
        <v>64</v>
      </c>
      <c r="B21" s="115" t="s">
        <v>53</v>
      </c>
      <c r="C21" s="116"/>
    </row>
    <row r="22" spans="1:9" x14ac:dyDescent="0.3">
      <c r="A22" s="108"/>
      <c r="B22" s="35" t="s">
        <v>54</v>
      </c>
      <c r="C22" s="30">
        <v>153955200</v>
      </c>
    </row>
    <row r="23" spans="1:9" x14ac:dyDescent="0.3">
      <c r="A23" s="109"/>
      <c r="B23" s="35" t="s">
        <v>55</v>
      </c>
      <c r="C23" s="30"/>
    </row>
    <row r="24" spans="1:9" x14ac:dyDescent="0.3">
      <c r="A24" s="109"/>
      <c r="B24" s="102" t="s">
        <v>56</v>
      </c>
      <c r="C24" s="103"/>
    </row>
    <row r="25" spans="1:9" x14ac:dyDescent="0.3">
      <c r="A25" s="109"/>
      <c r="B25" s="35" t="s">
        <v>98</v>
      </c>
      <c r="C25" s="30">
        <v>180000000</v>
      </c>
    </row>
    <row r="26" spans="1:9" ht="29.1" customHeight="1" x14ac:dyDescent="0.3">
      <c r="A26" s="109"/>
      <c r="B26" s="35" t="s">
        <v>210</v>
      </c>
      <c r="C26" s="30">
        <v>90000000</v>
      </c>
    </row>
    <row r="27" spans="1:9" x14ac:dyDescent="0.3">
      <c r="A27" s="109"/>
      <c r="B27" s="102" t="s">
        <v>121</v>
      </c>
      <c r="C27" s="103"/>
    </row>
    <row r="28" spans="1:9" x14ac:dyDescent="0.3">
      <c r="A28" s="109"/>
      <c r="B28" s="35" t="s">
        <v>211</v>
      </c>
      <c r="C28" s="30"/>
    </row>
    <row r="29" spans="1:9" x14ac:dyDescent="0.3">
      <c r="A29" s="109"/>
      <c r="B29" s="35" t="s">
        <v>54</v>
      </c>
      <c r="C29" s="30"/>
    </row>
    <row r="30" spans="1:9" x14ac:dyDescent="0.3">
      <c r="A30" s="109"/>
      <c r="B30" s="35" t="s">
        <v>55</v>
      </c>
      <c r="C30" s="30"/>
    </row>
    <row r="31" spans="1:9" x14ac:dyDescent="0.3">
      <c r="A31" s="109"/>
      <c r="B31" s="102" t="s">
        <v>122</v>
      </c>
      <c r="C31" s="103"/>
    </row>
    <row r="32" spans="1:9" x14ac:dyDescent="0.3">
      <c r="A32" s="109"/>
      <c r="B32" s="35"/>
      <c r="C32" s="30"/>
    </row>
    <row r="33" spans="1:3" x14ac:dyDescent="0.3">
      <c r="A33" s="109"/>
      <c r="B33" s="35" t="s">
        <v>54</v>
      </c>
      <c r="C33" s="30"/>
    </row>
    <row r="34" spans="1:3" x14ac:dyDescent="0.3">
      <c r="A34" s="109"/>
      <c r="B34" s="35" t="s">
        <v>55</v>
      </c>
      <c r="C34" s="30"/>
    </row>
    <row r="35" spans="1:3" x14ac:dyDescent="0.3">
      <c r="A35" s="109"/>
      <c r="B35" s="102" t="s">
        <v>114</v>
      </c>
      <c r="C35" s="103"/>
    </row>
    <row r="36" spans="1:3" x14ac:dyDescent="0.3">
      <c r="A36" s="109"/>
      <c r="B36" s="35" t="s">
        <v>125</v>
      </c>
      <c r="C36" s="31">
        <v>1</v>
      </c>
    </row>
    <row r="37" spans="1:3" x14ac:dyDescent="0.3">
      <c r="A37" s="109"/>
      <c r="B37" s="35" t="s">
        <v>115</v>
      </c>
      <c r="C37" s="32">
        <v>1800000</v>
      </c>
    </row>
    <row r="38" spans="1:3" x14ac:dyDescent="0.3">
      <c r="A38" s="109"/>
      <c r="B38" s="35" t="s">
        <v>171</v>
      </c>
      <c r="C38" s="32"/>
    </row>
    <row r="39" spans="1:3" x14ac:dyDescent="0.3">
      <c r="A39" s="109"/>
      <c r="B39" s="35" t="s">
        <v>129</v>
      </c>
      <c r="C39" s="31">
        <v>1</v>
      </c>
    </row>
    <row r="40" spans="1:3" x14ac:dyDescent="0.3">
      <c r="A40" s="47" t="s">
        <v>65</v>
      </c>
      <c r="B40" s="110">
        <f>IFERROR(B20*(VLOOKUP(B18,E15:F17,2,0)),16666)</f>
        <v>126646560</v>
      </c>
      <c r="C40" s="110"/>
    </row>
    <row r="41" spans="1:3" ht="93" customHeight="1" x14ac:dyDescent="0.3">
      <c r="A41" s="34" t="s">
        <v>123</v>
      </c>
      <c r="B41" s="111" t="s">
        <v>216</v>
      </c>
      <c r="C41" s="112"/>
    </row>
    <row r="42" spans="1:3" ht="211.5" customHeight="1" x14ac:dyDescent="0.3">
      <c r="A42" s="34" t="s">
        <v>66</v>
      </c>
      <c r="B42" s="106" t="s">
        <v>212</v>
      </c>
      <c r="C42" s="107"/>
    </row>
    <row r="45" spans="1:3" ht="25.8" x14ac:dyDescent="0.3">
      <c r="A45" s="95" t="s">
        <v>172</v>
      </c>
      <c r="B45" s="95"/>
      <c r="C45" s="95"/>
    </row>
    <row r="46" spans="1:3" x14ac:dyDescent="0.3">
      <c r="A46" s="96" t="s">
        <v>173</v>
      </c>
      <c r="B46" s="96"/>
      <c r="C46" s="96"/>
    </row>
    <row r="47" spans="1:3" x14ac:dyDescent="0.3">
      <c r="A47" s="48" t="s">
        <v>174</v>
      </c>
      <c r="B47" s="48" t="s">
        <v>175</v>
      </c>
      <c r="C47" s="49" t="s">
        <v>176</v>
      </c>
    </row>
    <row r="48" spans="1:3" ht="26.4" x14ac:dyDescent="0.3">
      <c r="A48" s="50" t="s">
        <v>177</v>
      </c>
      <c r="B48" s="51" t="s">
        <v>27</v>
      </c>
      <c r="C48" s="50" t="s">
        <v>178</v>
      </c>
    </row>
    <row r="49" spans="1:3" ht="39.6" x14ac:dyDescent="0.3">
      <c r="A49" s="50" t="s">
        <v>179</v>
      </c>
      <c r="B49" s="51" t="s">
        <v>27</v>
      </c>
      <c r="C49" s="50" t="s">
        <v>180</v>
      </c>
    </row>
    <row r="50" spans="1:3" ht="26.4" x14ac:dyDescent="0.3">
      <c r="A50" s="50" t="s">
        <v>181</v>
      </c>
      <c r="B50" s="51" t="s">
        <v>27</v>
      </c>
      <c r="C50" s="50" t="s">
        <v>182</v>
      </c>
    </row>
    <row r="51" spans="1:3" x14ac:dyDescent="0.3">
      <c r="A51" s="50" t="s">
        <v>183</v>
      </c>
      <c r="B51" s="51" t="s">
        <v>27</v>
      </c>
      <c r="C51" s="50" t="s">
        <v>184</v>
      </c>
    </row>
    <row r="52" spans="1:3" x14ac:dyDescent="0.3">
      <c r="A52" s="50" t="s">
        <v>185</v>
      </c>
      <c r="B52" s="51" t="s">
        <v>27</v>
      </c>
      <c r="C52" s="52"/>
    </row>
    <row r="53" spans="1:3" x14ac:dyDescent="0.3">
      <c r="A53" s="50" t="s">
        <v>186</v>
      </c>
      <c r="B53" s="51"/>
      <c r="C53" s="50" t="s">
        <v>187</v>
      </c>
    </row>
    <row r="54" spans="1:3" ht="26.4" x14ac:dyDescent="0.3">
      <c r="A54" s="50" t="s">
        <v>188</v>
      </c>
      <c r="B54" s="51" t="s">
        <v>27</v>
      </c>
      <c r="C54" s="50" t="s">
        <v>189</v>
      </c>
    </row>
    <row r="55" spans="1:3" x14ac:dyDescent="0.3">
      <c r="A55" s="50" t="s">
        <v>190</v>
      </c>
      <c r="B55" s="51" t="s">
        <v>27</v>
      </c>
      <c r="C55" s="52" t="s">
        <v>191</v>
      </c>
    </row>
    <row r="56" spans="1:3" ht="26.4" x14ac:dyDescent="0.3">
      <c r="A56" s="50" t="s">
        <v>192</v>
      </c>
      <c r="B56" s="51" t="s">
        <v>27</v>
      </c>
      <c r="C56" s="52" t="s">
        <v>193</v>
      </c>
    </row>
    <row r="57" spans="1:3" ht="26.4" x14ac:dyDescent="0.3">
      <c r="A57" s="50" t="s">
        <v>194</v>
      </c>
      <c r="B57" s="51" t="s">
        <v>27</v>
      </c>
      <c r="C57" s="52" t="s">
        <v>195</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25.8" x14ac:dyDescent="0.3">
      <c r="A1" s="73" t="s">
        <v>67</v>
      </c>
      <c r="B1" s="73"/>
      <c r="C1" s="73"/>
    </row>
    <row r="2" spans="1:3" x14ac:dyDescent="0.3">
      <c r="A2" s="20" t="s">
        <v>11</v>
      </c>
      <c r="B2" s="93" t="str">
        <f>'AUTOS NOTA 324-478'!B2:C2</f>
        <v>SINIESTRO 135006521  LEGIS APJ32635</v>
      </c>
      <c r="C2" s="94"/>
    </row>
    <row r="3" spans="1:3" x14ac:dyDescent="0.3">
      <c r="A3" s="5" t="s">
        <v>1</v>
      </c>
      <c r="B3" s="59" t="str">
        <f>'AUTOS  NOTA 322'!B2:C2</f>
        <v>110013003008-2024-00300-00</v>
      </c>
      <c r="C3" s="59"/>
    </row>
    <row r="4" spans="1:3" x14ac:dyDescent="0.3">
      <c r="A4" s="5" t="s">
        <v>2</v>
      </c>
      <c r="B4" s="59" t="str">
        <f>'AUTOS  NOTA 322'!B3:C3</f>
        <v>JUZGADO OCTAVO (8) CIVIL CIRCUITO DE BOGOTA D.C.</v>
      </c>
      <c r="C4" s="59"/>
    </row>
    <row r="5" spans="1:3" x14ac:dyDescent="0.3">
      <c r="A5" s="5" t="s">
        <v>3</v>
      </c>
      <c r="B5" s="59" t="str">
        <f>'AUTOS  NOTA 322'!B4:C4</f>
        <v>ALFREDO NAVAS PARAMO
TRANSPORTES AGUDELO LOPEZ S.A.S
ALLIANZ SEGUROS S.A.</v>
      </c>
      <c r="C5" s="59"/>
    </row>
    <row r="6" spans="1:3" ht="15" customHeight="1" x14ac:dyDescent="0.3">
      <c r="A6" s="5" t="s">
        <v>4</v>
      </c>
      <c r="B6" s="59" t="str">
        <f>'AUTOS  NOTA 322'!B5:C5</f>
        <v>NELLY MONGUI LUNA (COMPAÑERA PERMANENTE) 17/09/1967
ESTEFANY YORGELIS CARRILLO LUNA (HIJA) 15/02/2000
INGRID KARINA LUNA (HIJA DE CRIANZA) 22/08/1988
BRAYAN DARIO CARRILLO  LUNA (HIJO) 06/09/1998</v>
      </c>
      <c r="C6" s="59"/>
    </row>
    <row r="7" spans="1:3" ht="15" customHeight="1" x14ac:dyDescent="0.3">
      <c r="A7" s="5" t="s">
        <v>5</v>
      </c>
      <c r="B7" s="59" t="str">
        <f>'AUTOS  NOTA 322'!B6:C6</f>
        <v>LLAMADA EN GARANTIA</v>
      </c>
      <c r="C7" s="59"/>
    </row>
    <row r="8" spans="1:3" ht="15" customHeight="1" x14ac:dyDescent="0.3">
      <c r="A8" s="29" t="s">
        <v>101</v>
      </c>
      <c r="B8" s="59" t="str">
        <f>'AUTOS  NOTA 322'!B7:C8</f>
        <v>RUBEN DARIO CARRILLO ARIZA</v>
      </c>
      <c r="C8" s="59"/>
    </row>
    <row r="9" spans="1:3" ht="18.899999999999999" customHeight="1" x14ac:dyDescent="0.3">
      <c r="A9" s="5" t="s">
        <v>102</v>
      </c>
      <c r="B9" s="59"/>
      <c r="C9" s="59"/>
    </row>
    <row r="10" spans="1:3" x14ac:dyDescent="0.3">
      <c r="A10" s="7" t="s">
        <v>64</v>
      </c>
      <c r="B10" s="119">
        <f>'AUTOS NOTA 324-478'!B20:C20</f>
        <v>422155200</v>
      </c>
      <c r="C10" s="119"/>
    </row>
    <row r="11" spans="1:3" x14ac:dyDescent="0.3">
      <c r="A11" s="7" t="s">
        <v>116</v>
      </c>
      <c r="B11" s="120">
        <f>'AUTOS NOTA 324-478'!B40:C40</f>
        <v>126646560</v>
      </c>
      <c r="C11" s="59"/>
    </row>
    <row r="12" spans="1:3" ht="28.8" x14ac:dyDescent="0.3">
      <c r="A12" s="7" t="s">
        <v>68</v>
      </c>
      <c r="B12" s="117"/>
      <c r="C12" s="118"/>
    </row>
    <row r="13" spans="1:3" ht="43.2" x14ac:dyDescent="0.3">
      <c r="A13" s="5" t="s">
        <v>69</v>
      </c>
      <c r="B13" s="59"/>
      <c r="C13" s="59"/>
    </row>
    <row r="14" spans="1:3" ht="43.2" x14ac:dyDescent="0.3">
      <c r="A14" s="5" t="s">
        <v>70</v>
      </c>
      <c r="B14" s="59"/>
      <c r="C14" s="59"/>
    </row>
    <row r="15" spans="1:3" x14ac:dyDescent="0.3">
      <c r="A15" s="5" t="s">
        <v>71</v>
      </c>
      <c r="B15" s="6"/>
      <c r="C15" s="6"/>
    </row>
    <row r="16" spans="1:3" x14ac:dyDescent="0.3">
      <c r="A16" s="7" t="s">
        <v>72</v>
      </c>
      <c r="B16" s="59"/>
      <c r="C16" s="59"/>
    </row>
    <row r="17" spans="1:3" x14ac:dyDescent="0.3">
      <c r="A17" s="6" t="s">
        <v>73</v>
      </c>
      <c r="B17" s="118"/>
      <c r="C17" s="11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4.4" x14ac:dyDescent="0.3"/>
  <cols>
    <col min="1" max="1" width="54.44140625" customWidth="1"/>
    <col min="2" max="2" width="23.44140625" customWidth="1"/>
    <col min="3" max="3" width="98.88671875" customWidth="1"/>
    <col min="4" max="8" width="0" hidden="1" customWidth="1"/>
    <col min="9" max="16384" width="11.44140625" hidden="1"/>
  </cols>
  <sheetData>
    <row r="1" spans="1:3" ht="25.8" x14ac:dyDescent="0.3">
      <c r="A1" s="73" t="s">
        <v>131</v>
      </c>
      <c r="B1" s="73"/>
      <c r="C1" s="73"/>
    </row>
    <row r="2" spans="1:3" x14ac:dyDescent="0.3">
      <c r="A2" s="40" t="s">
        <v>11</v>
      </c>
      <c r="B2" s="93" t="str">
        <f>'[2]AUTOS NOTA 321'!B2:C2</f>
        <v xml:space="preserve">SINIESTRO   LEGIS </v>
      </c>
      <c r="C2" s="94"/>
    </row>
    <row r="3" spans="1:3" x14ac:dyDescent="0.3">
      <c r="A3" s="5" t="s">
        <v>1</v>
      </c>
      <c r="B3" s="59" t="str">
        <f>'[3]GENERALES NOTA 322'!B2:C2</f>
        <v xml:space="preserve">Radicado </v>
      </c>
      <c r="C3" s="59"/>
    </row>
    <row r="4" spans="1:3" x14ac:dyDescent="0.3">
      <c r="A4" s="5" t="s">
        <v>2</v>
      </c>
      <c r="B4" s="59" t="str">
        <f>'[3]GENERALES NOTA 322'!B3:C3</f>
        <v>JUZGADO</v>
      </c>
      <c r="C4" s="59"/>
    </row>
    <row r="5" spans="1:3" x14ac:dyDescent="0.3">
      <c r="A5" s="5" t="s">
        <v>3</v>
      </c>
      <c r="B5" s="59" t="str">
        <f>'[3]GENERALES NOTA 322'!B4:C4</f>
        <v xml:space="preserve">NOMBRE Y APELLIDOS DE  LOS DEMANDADOS </v>
      </c>
      <c r="C5" s="59"/>
    </row>
    <row r="6" spans="1:3" x14ac:dyDescent="0.3">
      <c r="A6" s="5" t="s">
        <v>4</v>
      </c>
      <c r="B6" s="59" t="str">
        <f>'[3]GENERALES NOTA 322'!B5:C5</f>
        <v>COLOCAR LOS NOMBRES Y APELLIDOS, SU CALIDAD (HERMANO, HIJO ETC)  PARA LOS CONYUGES E HIJOS COLOCAR LA FECHA DE NACIMIENTO.</v>
      </c>
      <c r="C6" s="59"/>
    </row>
    <row r="7" spans="1:3" x14ac:dyDescent="0.3">
      <c r="A7" s="5" t="s">
        <v>5</v>
      </c>
      <c r="B7" s="59" t="str">
        <f>'[3]GENERALES NOTA 322'!B6:C6</f>
        <v>LLAMADA EN GARANTIA</v>
      </c>
      <c r="C7" s="59"/>
    </row>
    <row r="8" spans="1:3" x14ac:dyDescent="0.3">
      <c r="A8" s="5" t="s">
        <v>102</v>
      </c>
      <c r="B8" s="59" t="str">
        <f>'[3]GENERALES NOTA 325'!B8:C8</f>
        <v>PROBABLE GENERALES</v>
      </c>
      <c r="C8" s="59"/>
    </row>
    <row r="9" spans="1:3" x14ac:dyDescent="0.3">
      <c r="A9" s="7" t="s">
        <v>64</v>
      </c>
      <c r="B9" s="119">
        <f>'[3]GENERALES  NOTA 324 -478'!B17:C17</f>
        <v>100000000</v>
      </c>
      <c r="C9" s="119"/>
    </row>
    <row r="10" spans="1:3" x14ac:dyDescent="0.3">
      <c r="A10" s="5" t="s">
        <v>132</v>
      </c>
      <c r="B10" s="122">
        <v>0</v>
      </c>
      <c r="C10" s="122"/>
    </row>
    <row r="11" spans="1:3" x14ac:dyDescent="0.3">
      <c r="A11" s="5" t="s">
        <v>133</v>
      </c>
      <c r="B11" s="59"/>
      <c r="C11" s="59"/>
    </row>
    <row r="12" spans="1:3" x14ac:dyDescent="0.3">
      <c r="A12" s="5" t="s">
        <v>134</v>
      </c>
      <c r="B12" s="59"/>
      <c r="C12" s="59"/>
    </row>
    <row r="13" spans="1:3" x14ac:dyDescent="0.3">
      <c r="A13" s="5" t="s">
        <v>135</v>
      </c>
      <c r="B13" s="121"/>
      <c r="C13" s="121"/>
    </row>
    <row r="14" spans="1:3" x14ac:dyDescent="0.3">
      <c r="A14" s="5" t="s">
        <v>136</v>
      </c>
      <c r="B14" s="59"/>
      <c r="C14" s="59"/>
    </row>
    <row r="20" spans="4:8" x14ac:dyDescent="0.3">
      <c r="D20" t="str">
        <f t="shared" ref="D20:H23" si="0">UPPER(D18)</f>
        <v/>
      </c>
      <c r="E20" t="str">
        <f t="shared" si="0"/>
        <v/>
      </c>
      <c r="F20" t="str">
        <f t="shared" si="0"/>
        <v/>
      </c>
      <c r="G20" t="str">
        <f t="shared" si="0"/>
        <v/>
      </c>
      <c r="H20" t="str">
        <f t="shared" si="0"/>
        <v/>
      </c>
    </row>
    <row r="21" spans="4:8" x14ac:dyDescent="0.3">
      <c r="D21" t="str">
        <f t="shared" si="0"/>
        <v/>
      </c>
      <c r="E21" t="str">
        <f t="shared" si="0"/>
        <v/>
      </c>
      <c r="F21" t="str">
        <f t="shared" si="0"/>
        <v/>
      </c>
      <c r="G21" t="str">
        <f t="shared" si="0"/>
        <v/>
      </c>
      <c r="H21" t="str">
        <f t="shared" si="0"/>
        <v/>
      </c>
    </row>
    <row r="22" spans="4:8" x14ac:dyDescent="0.3">
      <c r="D22" t="str">
        <f t="shared" si="0"/>
        <v/>
      </c>
      <c r="E22" t="str">
        <f t="shared" si="0"/>
        <v/>
      </c>
      <c r="F22" t="str">
        <f t="shared" si="0"/>
        <v/>
      </c>
      <c r="G22" t="str">
        <f t="shared" si="0"/>
        <v/>
      </c>
      <c r="H22" t="str">
        <f t="shared" si="0"/>
        <v/>
      </c>
    </row>
    <row r="23" spans="4:8" x14ac:dyDescent="0.3">
      <c r="D23" t="str">
        <f>UPPER(D21)</f>
        <v/>
      </c>
      <c r="E23" t="str">
        <f t="shared" si="0"/>
        <v/>
      </c>
      <c r="F23" t="str">
        <f t="shared" si="0"/>
        <v/>
      </c>
      <c r="G23" t="str">
        <f t="shared" si="0"/>
        <v/>
      </c>
      <c r="H23" t="str">
        <f t="shared" si="0"/>
        <v/>
      </c>
    </row>
    <row r="24" spans="4:8" x14ac:dyDescent="0.3">
      <c r="D24" t="str">
        <f t="shared" ref="D24:H25" si="1">UPPER(D22)</f>
        <v/>
      </c>
      <c r="E24" t="str">
        <f t="shared" si="1"/>
        <v/>
      </c>
      <c r="F24" t="str">
        <f t="shared" si="1"/>
        <v/>
      </c>
      <c r="G24" t="str">
        <f t="shared" si="1"/>
        <v/>
      </c>
      <c r="H24" t="str">
        <f t="shared" si="1"/>
        <v/>
      </c>
    </row>
    <row r="25" spans="4:8" x14ac:dyDescent="0.3">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4.4" x14ac:dyDescent="0.3"/>
  <cols>
    <col min="1" max="1" width="72.88671875" customWidth="1"/>
    <col min="2" max="2" width="39.88671875" customWidth="1"/>
    <col min="3" max="3" width="96.33203125" customWidth="1"/>
    <col min="4" max="16384" width="11.44140625" hidden="1"/>
  </cols>
  <sheetData>
    <row r="1" spans="1:6" ht="25.8" x14ac:dyDescent="0.3">
      <c r="A1" s="73" t="s">
        <v>137</v>
      </c>
      <c r="B1" s="73"/>
      <c r="C1" s="73"/>
    </row>
    <row r="2" spans="1:6" x14ac:dyDescent="0.3">
      <c r="A2" s="20" t="s">
        <v>11</v>
      </c>
      <c r="B2" s="93" t="str">
        <f>'[2]AUTOS NOTA 321'!B2:C2</f>
        <v xml:space="preserve">SINIESTRO   LEGIS </v>
      </c>
      <c r="C2" s="94"/>
    </row>
    <row r="3" spans="1:6" x14ac:dyDescent="0.3">
      <c r="A3" s="5" t="s">
        <v>1</v>
      </c>
      <c r="B3" s="59" t="str">
        <f>'[3]GENERALES NOTA 322'!B2:C2</f>
        <v xml:space="preserve">Radicado </v>
      </c>
      <c r="C3" s="59"/>
    </row>
    <row r="4" spans="1:6" x14ac:dyDescent="0.3">
      <c r="A4" s="5" t="s">
        <v>2</v>
      </c>
      <c r="B4" s="59" t="str">
        <f>'[3]GENERALES NOTA 322'!B3:C3</f>
        <v>JUZGADO</v>
      </c>
      <c r="C4" s="59"/>
    </row>
    <row r="5" spans="1:6" x14ac:dyDescent="0.3">
      <c r="A5" s="5" t="s">
        <v>3</v>
      </c>
      <c r="B5" s="59" t="str">
        <f>'[3]GENERALES NOTA 322'!B4:C4</f>
        <v xml:space="preserve">NOMBRE Y APELLIDOS DE  LOS DEMANDADOS </v>
      </c>
      <c r="C5" s="59"/>
    </row>
    <row r="6" spans="1:6" x14ac:dyDescent="0.3">
      <c r="A6" s="5" t="s">
        <v>4</v>
      </c>
      <c r="B6" s="59" t="str">
        <f>'[3]GENERALES NOTA 322'!B5:C5</f>
        <v>COLOCAR LOS NOMBRES Y APELLIDOS, SU CALIDAD (HERMANO, HIJO ETC)  PARA LOS CONYUGES E HIJOS COLOCAR LA FECHA DE NACIMIENTO.</v>
      </c>
      <c r="C6" s="59"/>
    </row>
    <row r="7" spans="1:6" x14ac:dyDescent="0.3">
      <c r="A7" s="5" t="s">
        <v>5</v>
      </c>
      <c r="B7" s="59" t="str">
        <f>'[3]GENERALES NOTA 322'!B6:C6</f>
        <v>LLAMADA EN GARANTIA</v>
      </c>
      <c r="C7" s="59"/>
    </row>
    <row r="8" spans="1:6" x14ac:dyDescent="0.3">
      <c r="A8" s="5" t="s">
        <v>138</v>
      </c>
      <c r="B8" s="59" t="str">
        <f>'[3]GENERALES NOTA 325'!B8:C8</f>
        <v>PROBABLE GENERALES</v>
      </c>
      <c r="C8" s="59"/>
    </row>
    <row r="9" spans="1:6" x14ac:dyDescent="0.3">
      <c r="A9" s="5" t="s">
        <v>139</v>
      </c>
      <c r="B9" s="59"/>
      <c r="C9" s="59"/>
    </row>
    <row r="10" spans="1:6" ht="111" customHeight="1" x14ac:dyDescent="0.3">
      <c r="A10" s="5" t="s">
        <v>140</v>
      </c>
      <c r="B10" s="59"/>
      <c r="C10" s="59"/>
    </row>
    <row r="11" spans="1:6" ht="21" customHeight="1" x14ac:dyDescent="0.3">
      <c r="A11" s="123"/>
      <c r="B11" s="123"/>
      <c r="C11" s="123"/>
      <c r="E11" t="s">
        <v>57</v>
      </c>
      <c r="F11" s="22">
        <v>0.7</v>
      </c>
    </row>
    <row r="12" spans="1:6" hidden="1" x14ac:dyDescent="0.3">
      <c r="A12" s="124"/>
      <c r="B12" s="124"/>
      <c r="C12" s="124"/>
      <c r="E12" t="s">
        <v>59</v>
      </c>
      <c r="F12" s="23">
        <v>0.3</v>
      </c>
    </row>
    <row r="13" spans="1:6" ht="18" x14ac:dyDescent="0.3">
      <c r="A13" s="125" t="s">
        <v>141</v>
      </c>
      <c r="B13" s="125"/>
      <c r="C13" s="125"/>
    </row>
    <row r="14" spans="1:6" x14ac:dyDescent="0.3">
      <c r="A14" s="37" t="s">
        <v>60</v>
      </c>
      <c r="B14" s="100" t="s">
        <v>61</v>
      </c>
      <c r="C14" s="101"/>
    </row>
    <row r="15" spans="1:6" ht="28.8" x14ac:dyDescent="0.3">
      <c r="A15" s="21" t="s">
        <v>63</v>
      </c>
      <c r="B15" s="126">
        <f>((C17+C18+C20+C21+C25+C23+C27+C29+C24+C28)-C32)*C31*C33</f>
        <v>1000000000</v>
      </c>
      <c r="C15" s="126"/>
    </row>
    <row r="16" spans="1:6" x14ac:dyDescent="0.3">
      <c r="A16" s="7" t="s">
        <v>64</v>
      </c>
      <c r="B16" s="127" t="s">
        <v>53</v>
      </c>
      <c r="C16" s="128"/>
    </row>
    <row r="17" spans="1:3" x14ac:dyDescent="0.3">
      <c r="A17" s="108"/>
      <c r="B17" s="35" t="s">
        <v>54</v>
      </c>
      <c r="C17" s="30">
        <v>1000000000</v>
      </c>
    </row>
    <row r="18" spans="1:3" x14ac:dyDescent="0.3">
      <c r="A18" s="109"/>
      <c r="B18" s="35" t="s">
        <v>55</v>
      </c>
      <c r="C18" s="30">
        <v>0</v>
      </c>
    </row>
    <row r="19" spans="1:3" x14ac:dyDescent="0.3">
      <c r="A19" s="109"/>
      <c r="B19" s="102" t="s">
        <v>56</v>
      </c>
      <c r="C19" s="103"/>
    </row>
    <row r="20" spans="1:3" x14ac:dyDescent="0.3">
      <c r="A20" s="109"/>
      <c r="B20" s="35" t="s">
        <v>98</v>
      </c>
      <c r="C20" s="30">
        <v>0</v>
      </c>
    </row>
    <row r="21" spans="1:3" ht="28.8" x14ac:dyDescent="0.3">
      <c r="A21" s="109"/>
      <c r="B21" s="35" t="s">
        <v>100</v>
      </c>
      <c r="C21" s="30">
        <v>0</v>
      </c>
    </row>
    <row r="22" spans="1:3" x14ac:dyDescent="0.3">
      <c r="A22" s="109"/>
      <c r="B22" s="102" t="s">
        <v>121</v>
      </c>
      <c r="C22" s="103"/>
    </row>
    <row r="23" spans="1:3" x14ac:dyDescent="0.3">
      <c r="A23" s="109"/>
      <c r="B23" s="35" t="s">
        <v>130</v>
      </c>
      <c r="C23" s="30">
        <v>0</v>
      </c>
    </row>
    <row r="24" spans="1:3" x14ac:dyDescent="0.3">
      <c r="A24" s="109"/>
      <c r="B24" s="35" t="s">
        <v>54</v>
      </c>
      <c r="C24" s="30">
        <v>0</v>
      </c>
    </row>
    <row r="25" spans="1:3" x14ac:dyDescent="0.3">
      <c r="A25" s="109"/>
      <c r="B25" s="35" t="s">
        <v>55</v>
      </c>
      <c r="C25" s="30">
        <v>0</v>
      </c>
    </row>
    <row r="26" spans="1:3" x14ac:dyDescent="0.3">
      <c r="A26" s="109"/>
      <c r="B26" s="102" t="s">
        <v>122</v>
      </c>
      <c r="C26" s="103"/>
    </row>
    <row r="27" spans="1:3" x14ac:dyDescent="0.3">
      <c r="A27" s="109"/>
      <c r="B27" s="35"/>
      <c r="C27" s="30"/>
    </row>
    <row r="28" spans="1:3" x14ac:dyDescent="0.3">
      <c r="A28" s="109"/>
      <c r="B28" s="35" t="s">
        <v>54</v>
      </c>
      <c r="C28" s="30">
        <v>0</v>
      </c>
    </row>
    <row r="29" spans="1:3" x14ac:dyDescent="0.3">
      <c r="A29" s="109"/>
      <c r="B29" s="35" t="s">
        <v>55</v>
      </c>
      <c r="C29" s="30">
        <v>0</v>
      </c>
    </row>
    <row r="30" spans="1:3" x14ac:dyDescent="0.3">
      <c r="A30" s="109"/>
      <c r="B30" s="102" t="s">
        <v>114</v>
      </c>
      <c r="C30" s="103"/>
    </row>
    <row r="31" spans="1:3" x14ac:dyDescent="0.3">
      <c r="A31" s="109"/>
      <c r="B31" s="35" t="s">
        <v>125</v>
      </c>
      <c r="C31" s="31">
        <v>1</v>
      </c>
    </row>
    <row r="32" spans="1:3" x14ac:dyDescent="0.3">
      <c r="A32" s="109"/>
      <c r="B32" s="35" t="s">
        <v>115</v>
      </c>
      <c r="C32" s="32">
        <v>0</v>
      </c>
    </row>
    <row r="33" spans="1:3" x14ac:dyDescent="0.3">
      <c r="A33" s="109"/>
      <c r="B33" s="35" t="s">
        <v>129</v>
      </c>
      <c r="C33" s="31">
        <v>1</v>
      </c>
    </row>
    <row r="34" spans="1:3" x14ac:dyDescent="0.3">
      <c r="A34" s="24" t="s">
        <v>65</v>
      </c>
      <c r="B34" s="110">
        <f>IFERROR(B15*(VLOOKUP(B14,E11:F13,2,0)),16666)</f>
        <v>16666</v>
      </c>
      <c r="C34" s="110"/>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4140625" defaultRowHeight="14.4" x14ac:dyDescent="0.3"/>
  <cols>
    <col min="4" max="4" width="20.109375" bestFit="1" customWidth="1"/>
    <col min="5" max="5" width="42.88671875" bestFit="1" customWidth="1"/>
    <col min="12" max="12" width="30.5546875" customWidth="1"/>
    <col min="13" max="13" width="16" customWidth="1"/>
  </cols>
  <sheetData>
    <row r="1" spans="1:15" x14ac:dyDescent="0.3">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3">
      <c r="A2" t="s">
        <v>76</v>
      </c>
      <c r="B2" t="s">
        <v>27</v>
      </c>
      <c r="C2" t="s">
        <v>77</v>
      </c>
      <c r="D2" s="2" t="s">
        <v>78</v>
      </c>
      <c r="E2" s="1" t="s">
        <v>79</v>
      </c>
      <c r="F2" s="2" t="s">
        <v>61</v>
      </c>
      <c r="G2" s="4">
        <v>0.7</v>
      </c>
      <c r="H2" t="s">
        <v>7</v>
      </c>
      <c r="I2" t="s">
        <v>80</v>
      </c>
      <c r="K2" t="s">
        <v>104</v>
      </c>
      <c r="L2" s="28" t="s">
        <v>105</v>
      </c>
      <c r="M2" t="s">
        <v>81</v>
      </c>
      <c r="N2" t="s">
        <v>59</v>
      </c>
      <c r="O2" t="s">
        <v>27</v>
      </c>
    </row>
    <row r="3" spans="1:15" x14ac:dyDescent="0.3">
      <c r="A3" t="s">
        <v>81</v>
      </c>
      <c r="C3" t="s">
        <v>82</v>
      </c>
      <c r="D3" s="2" t="s">
        <v>83</v>
      </c>
      <c r="E3" s="1" t="s">
        <v>84</v>
      </c>
      <c r="F3" s="2" t="s">
        <v>59</v>
      </c>
      <c r="G3" s="4">
        <v>0.3</v>
      </c>
      <c r="H3" t="s">
        <v>85</v>
      </c>
      <c r="I3" t="s">
        <v>86</v>
      </c>
      <c r="L3" s="28" t="s">
        <v>106</v>
      </c>
      <c r="M3" t="s">
        <v>87</v>
      </c>
      <c r="N3" t="s">
        <v>61</v>
      </c>
    </row>
    <row r="4" spans="1:15" x14ac:dyDescent="0.3">
      <c r="A4" t="s">
        <v>87</v>
      </c>
      <c r="C4" t="s">
        <v>20</v>
      </c>
      <c r="E4" s="1" t="s">
        <v>88</v>
      </c>
      <c r="H4" t="s">
        <v>89</v>
      </c>
      <c r="I4" t="s">
        <v>8</v>
      </c>
      <c r="L4" t="s">
        <v>107</v>
      </c>
    </row>
    <row r="5" spans="1:15" x14ac:dyDescent="0.3">
      <c r="A5" t="s">
        <v>90</v>
      </c>
      <c r="E5" s="1" t="s">
        <v>91</v>
      </c>
      <c r="H5" t="s">
        <v>92</v>
      </c>
      <c r="I5" t="s">
        <v>93</v>
      </c>
      <c r="L5" s="28" t="s">
        <v>108</v>
      </c>
    </row>
    <row r="6" spans="1:15" x14ac:dyDescent="0.3">
      <c r="E6" s="1" t="s">
        <v>94</v>
      </c>
      <c r="I6" t="s">
        <v>95</v>
      </c>
      <c r="L6" s="28" t="s">
        <v>128</v>
      </c>
    </row>
    <row r="7" spans="1:15" x14ac:dyDescent="0.3">
      <c r="E7" s="1" t="s">
        <v>96</v>
      </c>
      <c r="I7" t="s">
        <v>119</v>
      </c>
      <c r="L7" s="28" t="s">
        <v>109</v>
      </c>
    </row>
    <row r="8" spans="1:15" x14ac:dyDescent="0.3">
      <c r="E8" s="1" t="s">
        <v>97</v>
      </c>
      <c r="L8" s="28" t="s">
        <v>121</v>
      </c>
    </row>
    <row r="9" spans="1:15" x14ac:dyDescent="0.3">
      <c r="L9" s="28" t="s">
        <v>110</v>
      </c>
    </row>
    <row r="10" spans="1:15" x14ac:dyDescent="0.3">
      <c r="L10" s="28" t="s">
        <v>111</v>
      </c>
    </row>
    <row r="11" spans="1:15" x14ac:dyDescent="0.3">
      <c r="L11" s="28" t="s">
        <v>112</v>
      </c>
    </row>
    <row r="12" spans="1:15" x14ac:dyDescent="0.3">
      <c r="L12" s="28" t="s">
        <v>113</v>
      </c>
    </row>
    <row r="13" spans="1:15" x14ac:dyDescent="0.3">
      <c r="L13" s="28" t="s">
        <v>124</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Camilo Andres Piñeros Lopez</cp:lastModifiedBy>
  <cp:revision/>
  <dcterms:created xsi:type="dcterms:W3CDTF">2020-12-07T14:41:17Z</dcterms:created>
  <dcterms:modified xsi:type="dcterms:W3CDTF">2025-01-20T23:21:30Z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