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angie\OneDrive\Escritorio\GHA\ALLIANZ\2019-00212 - MARIA HURTATIS Vs. EPS CAFESALUD\"/>
    </mc:Choice>
  </mc:AlternateContent>
  <xr:revisionPtr revIDLastSave="0" documentId="13_ncr:1_{60B9F0D4-03B0-40D2-A42E-D6C6ED96B9C7}" xr6:coauthVersionLast="47" xr6:coauthVersionMax="47" xr10:uidLastSave="{00000000-0000-0000-0000-000000000000}"/>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C14" i="11"/>
  <c r="C13" i="11"/>
  <c r="B15" i="5"/>
  <c r="B17" i="11"/>
  <c r="B28" i="11" s="1"/>
  <c r="C11" i="11"/>
  <c r="C10" i="11"/>
  <c r="B7" i="10"/>
  <c r="B7" i="14"/>
  <c r="B6" i="14"/>
  <c r="B5" i="14"/>
  <c r="B4" i="14"/>
  <c r="B3" i="14"/>
  <c r="B2" i="14"/>
  <c r="B4" i="11"/>
  <c r="B5" i="11"/>
  <c r="B6" i="11"/>
  <c r="B7" i="11"/>
  <c r="B3" i="11"/>
  <c r="B4" i="10"/>
  <c r="B5" i="10"/>
  <c r="B6" i="10"/>
  <c r="B3" i="10"/>
</calcChain>
</file>

<file path=xl/sharedStrings.xml><?xml version="1.0" encoding="utf-8"?>
<sst xmlns="http://schemas.openxmlformats.org/spreadsheetml/2006/main" count="217" uniqueCount="156">
  <si>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</si>
  <si>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</si>
  <si>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</si>
  <si>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</si>
  <si>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</si>
  <si>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</si>
  <si>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</si>
  <si>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</si>
  <si>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</si>
  <si>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</si>
  <si>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</si>
  <si>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</si>
  <si>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</si>
  <si>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</si>
  <si>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</si>
  <si>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</si>
  <si>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</si>
  <si>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</si>
  <si>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</si>
  <si>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</si>
  <si>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</si>
  <si>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</si>
  <si>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</si>
  <si>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</si>
  <si>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</si>
  <si>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</si>
  <si>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</si>
  <si>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</si>
  <si>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</si>
  <si>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</si>
  <si>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</si>
  <si>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</si>
  <si>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</si>
  <si>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</si>
  <si>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</si>
  <si>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</si>
  <si>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</si>
  <si>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</si>
  <si>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</si>
  <si>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</si>
  <si>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</si>
  <si>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</si>
  <si>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</si>
  <si>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</si>
  <si>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</si>
  <si>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</si>
  <si>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</si>
  <si>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Prescripción de las acciones derivadas del contrato de seguros.</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</si>
  <si>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</si>
  <si>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</si>
  <si>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</si>
  <si>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</si>
  <si>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</si>
  <si>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</si>
  <si>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</si>
  <si>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</si>
  <si>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</si>
  <si>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</si>
  <si>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</si>
  <si>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</si>
  <si>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</si>
  <si>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</si>
  <si>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</si>
  <si>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</si>
  <si>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</si>
  <si>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</si>
  <si>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</si>
  <si>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</si>
  <si>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</si>
  <si>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</si>
  <si>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</si>
  <si>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</si>
  <si>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</si>
  <si>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EVENTUAL RC MEDICA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</si>
  <si>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</si>
  <si>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</si>
  <si>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</si>
  <si>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</si>
  <si>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</si>
  <si>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</si>
  <si>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</si>
  <si>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</si>
  <si>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</si>
  <si>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</si>
  <si>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</si>
  <si>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</si>
  <si>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</si>
  <si>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</si>
  <si>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</si>
  <si>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</si>
  <si>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</si>
  <si>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</si>
  <si>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</si>
  <si>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</si>
  <si>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</si>
  <si>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</si>
  <si>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</si>
  <si>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</si>
  <si>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</si>
  <si>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</si>
  <si>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</si>
  <si>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</si>
  <si>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</si>
  <si>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</si>
  <si>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</si>
  <si>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</si>
  <si>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</si>
  <si>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</si>
  <si>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</si>
  <si>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</si>
  <si>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</si>
  <si>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</si>
  <si>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</si>
  <si>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</si>
  <si>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</si>
  <si>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</si>
  <si>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</si>
  <si>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</si>
  <si>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</si>
  <si>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</si>
  <si>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</si>
  <si>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</si>
  <si>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</si>
  <si>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</si>
  <si>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</si>
  <si>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</si>
  <si>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</si>
  <si>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</si>
  <si>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</si>
  <si>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</si>
  <si>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</si>
  <si>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</si>
  <si>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</si>
  <si>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</si>
  <si>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r>
      <t>180013103002-</t>
    </r>
    <r>
      <rPr>
        <b/>
        <sz val="11"/>
        <color theme="1"/>
        <rFont val="Calibri"/>
        <family val="2"/>
        <scheme val="minor"/>
      </rPr>
      <t>2019-00212-</t>
    </r>
    <r>
      <rPr>
        <sz val="11"/>
        <color theme="1"/>
        <rFont val="Calibri"/>
        <family val="2"/>
        <scheme val="minor"/>
      </rPr>
      <t>00</t>
    </r>
  </si>
  <si>
    <t>JUZGADO 02 CIVIL DEL CIRCUITO DE FLORENCIA</t>
  </si>
  <si>
    <t xml:space="preserve">CAFESALUD EPS S. A. EN LIQUIDACIÓN - SALUDCOOP CLINICA SANTA ISABEL LTDA. -  MEDIMAS EPS S.A.S. - CLÍNICA MEDILASER S.A. </t>
  </si>
  <si>
    <t>HECTOR ALEXIS FLOREZ HURTATIS (HIJO - 03/07/1992) - LUISA MARIA SERRANO FLOREZ (HIJA - 04/10/2000) - MARIA LUISA HURTATIS ABELLA (MADRE) - HUGO ANTONIO FLOREZ HURTATIS (HERMANO) - JENNY FLOREZ HURTATIS (HERMANA) - JAMIE FLOREZ HURTATIS (HERMANA)</t>
  </si>
  <si>
    <t>CLAUDIA PATRICIA FLOREZ HURTATIS (Q.E.P.D.)</t>
  </si>
  <si>
    <t>RESPONSABILIDAD CIVIL PROFESIONAL</t>
  </si>
  <si>
    <t>Daño Moral</t>
  </si>
  <si>
    <t>Daño a la Vida en Relación</t>
  </si>
  <si>
    <t>CLÍNICA MEDILASER S.A.</t>
  </si>
  <si>
    <t>813.001.952-0</t>
  </si>
  <si>
    <t>022027503/0</t>
  </si>
  <si>
    <t>1. El día 15 de abril de 2017, la señora CLAUDIA PATRICIA FLOREZ HURTATIS (Q.E.P.D.) ingresó a las instalaciones de la CLINICA SANTA ISABEL con un cuadro de 3 días de evolución de dolor abdominal, náuseas, vomito y diarrea. De acuerdo con lo manifestado por su acompañante, la señora JENNY FLOREZ HURTATIS, los médicos adujeron que se trataba de una bacteria estomacal.
2. Se indica en el libelo demandatorio que la paciente no presentó mejoría y que pese a las reiteradas manifestaciones realizadas a los médicos sobre el estado de salud de la señora CLAUDIA PATRICIA FLOREZ HURTATIS (Q.E.P.D.), a esta no se le realizaron exámenes debido a que estaba afiliada a CAFESALUD EPS S. A., la cual se encontraba en crisis económica, por lo que no brindaba cobertura para la atención de la paciente.
3. El día 19 de abril de 2017, la familia de la señora CLAUDIA PATRICIA FLOREZ HURTATIS (Q.E.P.D.), asumió el costo de la tomografía que requerían le fuera realizada, cuyos resultados desfavorables tornaron imperioso remitirla a una clínica de alto nivel. No obstante, los demandantes tuvieron que conseguir un cupo para su atención en UCI en otra institución, dada la ausencia de contratación de CAFESALUD EPS S. A. con una red de IPS.
4. El 21 de abril de 2017, la paciente ingresó a la CLÍNICA MEDILASER S.A. en donde fue intervenida quirúrgicamente, encontrándose los hallazgos de perforación en el intestino delgado y peritonitis generalizada, por lo que pasa para post operatorio inmediato a UCI en mal estado general y sepsis de partida abdominal con compromiso orgánico múltiple.
5. Pese a la atención brindada, la paciente permanece con mal pronostico y alta probabilidad de muerte, falleciendo el día 23 de abril de 2017.</t>
  </si>
  <si>
    <t xml:space="preserve">RC PROFESIONAL </t>
  </si>
  <si>
    <t>10% sobre el valor de la pérdida, mínimo COP$5.000.000</t>
  </si>
  <si>
    <t>31/12/2016- 31/12/2017</t>
  </si>
  <si>
    <t xml:space="preserve">• Disminución de la suma asegurada por pago de indemnizaciones con cargo a la PÓLIZA22027503
</t>
  </si>
  <si>
    <t>Se han realizado pagos  a cargo de la vigencia 2016-107 por valor de $225.079.194</t>
  </si>
  <si>
    <t>N/A</t>
  </si>
  <si>
    <t>SINIESTRO 80143774 - LEGIS APJ32618</t>
  </si>
  <si>
    <t>Para el caso concreto, como liquidación objetiva de perjuicios se tasa la suma de $739.791.960. Lo anterior, con base en los siguientes fundamentos:
1. Daño emergente: No se reconoce suma alguna por este concepto, habida cuenta que el extremo actor no allega prueba útil, pertinente y conducente que acredite los supuestos gastos en los que se incurrieron por concepto de exámenes médicos, alimentos, transporte, entre otros.
2. Lucro cesante: Por este concepto se tasa la suma de $281.991.067, en la medida que la señora CLAUDIA PATRICIA FLOREZ HURTATIS (Q.E.P.D.) nació el 14 de julio de 1972, es decir, que para la fecha de su deceso tenía 44 años. Así las cosas, el periodo indemnizable será por 41,8 años. El lucro cesante se calculó atendiendo los lineamientos de la sentencia SC20950-2017 con ponencia del doctor Ariel Salazar Ramírez (12 de diciembre de 2017), donde se determina que, ante la ausencia de acreditación de los ingresos, para la tasación del lucro cesante debe acogerse el salario mínimo legal mensual vigente. Este perjuicio se reconoce tomando en cuenta el decrecimiento frente a la hija menor una vez el hijo mayor de la causante cumpla 25 años, por lo que la suma deprecada se discriminará así: $54.854.179 para HECTOR ALEXIS FLOREZ HURTATIS y $ 227.136.888 para LUISA MARIA SERRANO FLOREZ. 
3. Daño moral: El valor total a título de daño moral corresponde a $270.000.000, el cual se discrimina así: (i) $60.000.000 para la señora MARIA LUISA HURTATIS ABELLA, en calidad de madre de la causante, (ii) $60.000.000 para cada uno de los hijos de la causante, es decir, para HECTOR ALEXIS FLOREZ HURTATIS y LUISA MARIA SERRANO FLOREZ, y (iii) $30.000.000 para cada uno de los hermanos de la causante, es decir, los señores HUGO ANTONIO FLOREZ HURTATIS, JENNY FLOREZ HURTATIS y JAMIE FLOREZ HURTATIS. Lo anterior, tomando en cuenta los lineamientos jurisprudenciales fijados por la Sala Civil de la Corte Suprema de Justicia en Sentencia SC-15996 del 29 de noviembre de 2016, para la tasación de los perjuicios morales en casos análogos de muerte del paciente como consecuencia del tardío e inadecuado tratamiento médico para afecciones.
4. Daño a la vida en relación: En la medida que la jurisprudencia (Sentencia SC13925-2016), ha reconoció la existencia de perjuicios por este concepto en casos de muerte de un pariente a causa del diagnóstico tardío e inadecuado tratamiento de su patología, la liquidación objetiva por este concepto se tasa en la suma de $270.000.000, discriminados así: (i) $60.000.000 para la señora MARIA LUISA HURTATIS ABELLA, en calidad de madre de la causante, (ii) $60.000.000 para cada uno de los hijos de la causante, es decir, para HECTOR ALEXIS FLOREZ HURTATIS y LUISA MARIA SERRANO FLOREZ, y (iii) $30.000.000 para cada uno de los hermanos de la causante, es decir, los señores HUGO ANTONIO FLOREZ HURTATIS, JENNY FLOREZ HURTATIS y JAMIE FLOREZ HURTATIS. 
5. Deducible: Teniendo en cuenta que el valor de las pretensiones objetivas equivale a $821.991.067, a esta suma se le restara el valor de $82.199.107, contemplado en la póliza como valor del deducible (10%) a cargo del asegurado, por lo que la liquidación objetivada de los perjuicios equivale a $739.791.960.</t>
  </si>
  <si>
    <t>EXCEPCIONES DE FONDO FRENTE A LA DEMANDA: 
1. EXCEPCIONES PLANTEADAS POR QUIEN FORMULO EL LLAMAMIENTO EN GARANTÍA A MI REPRESENTADA.
2. INEXISTENCIA DE FALLA MÉDICA Y DE RESPONSABILIDAD COMO CONSECUENCIA DE LA PRESTACIÓN E INTERVENSIÓN ADECUADA, DILIGENTE, CUIDADOSA Y CARENTE DE CULPA REALIZADA POR LA CLÍNICA MEDILASER S.A.
3. INEXISTENTE RELACIÓN DE CAUSALIDAD ENTRE EL DAÑO O PERJUICIO ALEGADO POR LA PARTE ACTORA Y LA ACTUACIÓN DE LA CLÍNICA MEDILASER S.A.
4. INCUMPLIMIENTO DE LAS CARGAS QUE TRATA EL ARTICULO 167 DEL CÓDIGO GENERAL DEL PROCESO.
5. IMPROCEDENCIA DEL RECONOCIMIENTO DEL DAÑO EMERGENTE.
6. IMPROCEDENTE Y FALTA DE PRUEBA DEL LUCRO CESANTE.
7. IMPROCEDENCIA DEL RECONOCIMIENTO Y TASACIÓN EXORBITANTE DEL DAÑO MORAL.
8. IMPROCEDENCIA DEL RECONOCIMIENTO DEL DAÑO A LA VIDA EN RELACIÓN.
9. GENÉRICA O INNOMINADA.
EXCEPCIONES DE FONDO FRENTE AL LLAMAMIENTO EN GARANTÍA EFECTUADO POR CLÍNICA MEDILASER S.A.: 
1. PRESCRIPCIÓN DE LA ACCIÓN DERIVADA DEL CONTRATO DE SEGURO.
2. NO EXISTE OBLIGACIÓN INDEMNIZATORIA A CARGO DE ALLIAN SEGUROS S.A., TODA VEZ QUE NO SE HA REALIZADO EL RIESGO ASEGURADO EN LA PÓLIZA 022027503/0.
3. RIESGOS EXPRESAMENTE EXCLUIDOS EN LA PÓLIZA DE SEGURO DE RESPONSABILIDAD CIVIL PROFESIONAL CLÍNICAS Y HOSPITALES No. 022027503/0.
4. SUJECIÓN A LAS CONDICIONES PARTICULARES Y GENERALES DEL CONTRATO DE SEGURO, EL CLAUSULADO Y LOS AMPAROS.
5. CARÁCTER MERAMENTE INDEMNIZATORIO DE LOS CONTRATOS DE SEGURO.
6. EN CUALQUIER CASO, DE NINGUNA FORMA SE PODRÁ EXCEDER EL LÍMITE DEL VALOR ASEGURADO.
7. DISPONIBILIDAD DEL VALOR ASEGURADO.
8. EN TODO CASO, SE DEBERÁ TENER EN CUENTA EL DEDUCIBLE PACTADO EN LA PÓLIZA 10% DEL VALOR DE LA PÉRDIDA MÍNIMO $5.000.000.
9. GENERICA O INNOMINADA Y OTRAS.</t>
  </si>
  <si>
    <t xml:space="preserve">La contingencia se califica como REMOTA toda vez que, si bien el contrato presta cobertura, con la historia clínica se evidencia que para el momento en que la paciente ingresó a las instalaciones de la CLÍNICA MEDILASER S.A., la misma ya cursaba un cuadro infeccioso (peritonitis), el cual por su propia etiología tiene tasas elevadas de mortalidad. Por lo tanto, no puede atribuirse el desenlace fatal de la causante a las conductas desplegadas por los galenos adscritos a la asegurada. 
Lo primero que debe tomarse en consideración, es que la Póliza de Seguro de Responsabilidad Civil Profesional Clínicas y Hospitales No. 022027503/0, cuyo asegurado es CLINICA MEDILASER S.A., presta cobertura temporal y material, de conformidad con los hechos y pretensiones, expuestos en el líbelo de la demanda. Frente a la cobertura temporal, debe señalarse que se trata de una póliza contratada bajo la modalidad SUNSET. Así las cosas, el hecho, esto es, el deceso de la señora CLAUDIA PATRICIA FLOREZ HURTATIS (Q.E.P.D.), ocurrió el 23 de abril de 2017, es decir, durante la vigencia comprendida desde el 31 de diciembre de 2016 hasta el 30 de diciembre de 2017. Adicionalmente, la reclamación se entiende presentada con la citación a la audiencia de conciliación celebrada el día 11 de abril de 2019, lo cual se encuentra dentro de los dos (2) años siguientes a la terminación de la Póliza. Aunado a ello, presta cobertura material en tanto ampara la responsabilidad civil profesional médica, pretensión que se le endilga al asegurado.
Debe indicarse que en el caso concreto no operó la prescripción de las acciones derivadas del contrato de seguro, habida cuenta que para el momento en que se presentó el llamamiento en garantía (03 de mayo de 2021), aun no había transcurrido el término bienal del que trata el artículo 1081 del Código de Comercio. Al respecto, cabe señalar que el asegurado conoció por primera vez la reclamación de los demandantes el 11 de abril de 2019 con la celebración de la audiencia de conciliación convocada por la parte actora, fecha en la cual el asegurado interrumpió el término de prescripción con el requerimiento de pago radicado ante la Compañía Aseguradora. De lo anterior, se colige que el asegurado debía haber presentado la reclamación a la Aseguradora o en su defecto el llamamiento en garantía a más tardar el 11 de abril de 2021. No obstante, teniendo en cuenta la suspensión de términos judiciales en el año 2020 (3 meses y 14 días), el termino máximo para haberse formulado la reclamación o el llamamiento en garantía se habría surtido el 25 de julio de 2021, término dentro del cual este último fue presentado (03 de mayo de 2021).
Por otro lado, frente a la responsabilidad del asegurado debe decirse que, de acuerdo con lo dispuesto en la historia clínica, cuando se brindó la atención a la paciente en la CLÍNICA MEDILASER S.A. esta ya presentaba un cuadro de 3 días de evolución de distención abdominal, vomito, fiebre, ausencia de deposiciones y dolor. Efectivamente, la diligencia en la atención se comprueba toda vez que, una vez ingresa el día 21 de abril de 2017 a las 05:57 p.m., es inmediatamente remitida para ser valorada por el área de cirugía, en donde se sospecha la presencia de irritación peritoneal y se determina como plan de manejo el efectuar la intervención quirúrgica denominada Laparotomía Exploratoria. Dicho procedimiento se realiza el mismo día a las 08:05 p.m., encontrándose como hallazgos, la presencia de perforación en el intestino delgado, peritonitis y sepsis abdominal. Por lo tanto, es claro que la causante ya se encontraba cursando un cuadro infeccioso (peritonitis) debido a la perforación en el intestino delgado previó a su ingreso a la CLÍNICA MEDILASER S.A. Ahora, debe resaltarse que no se evidencia que existiera algún tipo de falla en el servicio prestado, pues la atención se efectuó en un último escenario, cuando la señora CLAUDIA PATRICIA FLÓREZ HURTATIS (Q.E.P.D.) ya presentaba un cuadro grave de evolución de su sintomatología. Es por ello que, pese a todos los esfuerzos de los médicos tratantes por salvaguardar la vida de la paciente, no existía una oportunidad de mejora para el estado de salud de la misma, pues su condición crítica y su alto índice de mortalidad claramente escapaban de la esfera de control de los galenos. 
Todo lo anterior, sin perjuicio del carácter contingente del proceso.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</si>
</sst>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00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7" fillId="0" borderId="2" xfId="0" applyFont="1"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d.docs.live.net/afc4810c17523101/Escritorio/GHA/ALLIANZ/2019-00212%20-%20MARIA%20HURTATIS%20Vs.%20EPS%20CAFESALUD/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Normal="100" workbookViewId="0">
      <selection activeCell="B4" sqref="B4:C4"/>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49" t="s">
        <v>0</v>
      </c>
      <c r="B1" s="49"/>
      <c r="C1" s="49"/>
    </row>
    <row r="2" spans="1:3" ht="14.5" customHeight="1" x14ac:dyDescent="0.35">
      <c r="A2" s="5" t="s">
        <v>1</v>
      </c>
      <c r="B2" s="50" t="s">
        <v>134</v>
      </c>
      <c r="C2" s="51"/>
    </row>
    <row r="3" spans="1:3" ht="14.5" customHeight="1" x14ac:dyDescent="0.35">
      <c r="A3" s="5" t="s">
        <v>2</v>
      </c>
      <c r="B3" s="52" t="s">
        <v>135</v>
      </c>
      <c r="C3" s="53"/>
    </row>
    <row r="4" spans="1:3" ht="14.5" customHeight="1" x14ac:dyDescent="0.35">
      <c r="A4" s="5" t="s">
        <v>3</v>
      </c>
      <c r="B4" s="52" t="s">
        <v>136</v>
      </c>
      <c r="C4" s="53"/>
    </row>
    <row r="5" spans="1:3" ht="14.5" customHeight="1" x14ac:dyDescent="0.35">
      <c r="A5" s="5" t="s">
        <v>4</v>
      </c>
      <c r="B5" s="54" t="s">
        <v>137</v>
      </c>
      <c r="C5" s="53"/>
    </row>
    <row r="6" spans="1:3" ht="14.5" customHeight="1" x14ac:dyDescent="0.35">
      <c r="A6" s="5" t="s">
        <v>5</v>
      </c>
      <c r="B6" s="37" t="s">
        <v>6</v>
      </c>
      <c r="C6" s="37"/>
    </row>
    <row r="7" spans="1:3" ht="14.5" customHeight="1" x14ac:dyDescent="0.35">
      <c r="A7" s="5" t="s">
        <v>7</v>
      </c>
      <c r="B7" s="37" t="s">
        <v>138</v>
      </c>
      <c r="C7" s="37"/>
    </row>
    <row r="8" spans="1:3" ht="14.5" customHeight="1" x14ac:dyDescent="0.35">
      <c r="A8" s="5" t="s">
        <v>8</v>
      </c>
      <c r="B8" s="46">
        <v>42848</v>
      </c>
      <c r="C8" s="39"/>
    </row>
    <row r="9" spans="1:3" ht="14.5" customHeight="1" x14ac:dyDescent="0.35">
      <c r="A9" s="5" t="s">
        <v>9</v>
      </c>
      <c r="B9" s="46">
        <v>43542</v>
      </c>
      <c r="C9" s="39"/>
    </row>
    <row r="10" spans="1:3" ht="14.5" customHeight="1" x14ac:dyDescent="0.35">
      <c r="A10" s="5" t="s">
        <v>10</v>
      </c>
      <c r="B10" s="46">
        <v>43566</v>
      </c>
      <c r="C10" s="39"/>
    </row>
    <row r="11" spans="1:3" ht="14.5" customHeight="1" x14ac:dyDescent="0.35">
      <c r="A11" s="5" t="s">
        <v>11</v>
      </c>
      <c r="B11" s="47" t="s">
        <v>139</v>
      </c>
      <c r="C11" s="48"/>
    </row>
    <row r="12" spans="1:3" x14ac:dyDescent="0.35">
      <c r="A12" s="38" t="s">
        <v>12</v>
      </c>
      <c r="B12" s="39" t="s">
        <v>145</v>
      </c>
      <c r="C12" s="37"/>
    </row>
    <row r="13" spans="1:3" ht="30" customHeight="1" x14ac:dyDescent="0.35">
      <c r="A13" s="38"/>
      <c r="B13" s="37"/>
      <c r="C13" s="37"/>
    </row>
    <row r="14" spans="1:3" ht="73.5" customHeight="1" x14ac:dyDescent="0.35">
      <c r="A14" s="38"/>
      <c r="B14" s="37"/>
      <c r="C14" s="37"/>
    </row>
    <row r="15" spans="1:3" ht="29" x14ac:dyDescent="0.35">
      <c r="A15" s="5" t="s">
        <v>13</v>
      </c>
      <c r="B15" s="40">
        <f>SUM(C17,C18,C20,C21)</f>
        <v>1063363552</v>
      </c>
      <c r="C15" s="41"/>
    </row>
    <row r="16" spans="1:3" ht="14.5" customHeight="1" x14ac:dyDescent="0.35">
      <c r="A16" s="42" t="s">
        <v>14</v>
      </c>
      <c r="B16" s="43" t="s">
        <v>15</v>
      </c>
      <c r="C16" s="43"/>
    </row>
    <row r="17" spans="1:3" ht="14.5" customHeight="1" x14ac:dyDescent="0.35">
      <c r="A17" s="42"/>
      <c r="B17" s="11" t="s">
        <v>16</v>
      </c>
      <c r="C17" s="6">
        <v>308059152</v>
      </c>
    </row>
    <row r="18" spans="1:3" ht="14.5" customHeight="1" x14ac:dyDescent="0.35">
      <c r="A18" s="42"/>
      <c r="B18" s="11" t="s">
        <v>17</v>
      </c>
      <c r="C18" s="6">
        <v>10000000</v>
      </c>
    </row>
    <row r="19" spans="1:3" ht="14.5" customHeight="1" x14ac:dyDescent="0.35">
      <c r="A19" s="42"/>
      <c r="B19" s="44" t="s">
        <v>18</v>
      </c>
      <c r="C19" s="45"/>
    </row>
    <row r="20" spans="1:3" ht="14.5" customHeight="1" x14ac:dyDescent="0.35">
      <c r="A20" s="42"/>
      <c r="B20" s="11" t="s">
        <v>140</v>
      </c>
      <c r="C20" s="6">
        <v>372652200</v>
      </c>
    </row>
    <row r="21" spans="1:3" ht="14.5" customHeight="1" x14ac:dyDescent="0.35">
      <c r="A21" s="42"/>
      <c r="B21" s="11" t="s">
        <v>141</v>
      </c>
      <c r="C21" s="6">
        <v>372652200</v>
      </c>
    </row>
    <row r="22" spans="1:3" ht="14.5" customHeight="1" x14ac:dyDescent="0.35">
      <c r="A22" s="42"/>
      <c r="B22" s="44" t="s">
        <v>19</v>
      </c>
      <c r="C22" s="45"/>
    </row>
    <row r="23" spans="1:3" ht="14.5" customHeight="1" x14ac:dyDescent="0.35">
      <c r="A23" s="42"/>
      <c r="B23" s="37"/>
      <c r="C23" s="37"/>
    </row>
    <row r="24" spans="1:3" x14ac:dyDescent="0.35">
      <c r="A24" s="5" t="s">
        <v>20</v>
      </c>
      <c r="B24" s="7" t="s">
        <v>142</v>
      </c>
    </row>
    <row r="25" spans="1:3" x14ac:dyDescent="0.35">
      <c r="A25" s="5" t="s">
        <v>21</v>
      </c>
      <c r="B25" s="37" t="s">
        <v>143</v>
      </c>
      <c r="C25" s="37"/>
    </row>
    <row r="26" spans="1:3" x14ac:dyDescent="0.35">
      <c r="A26" s="5" t="s">
        <v>22</v>
      </c>
      <c r="B26" s="37" t="s">
        <v>144</v>
      </c>
      <c r="C26" s="37"/>
    </row>
    <row r="27" spans="1:3" x14ac:dyDescent="0.35">
      <c r="A27" s="5" t="s">
        <v>23</v>
      </c>
      <c r="B27" s="34">
        <v>45546</v>
      </c>
      <c r="C27" s="35"/>
    </row>
    <row r="28" spans="1:3" x14ac:dyDescent="0.35">
      <c r="A28" s="5" t="s">
        <v>24</v>
      </c>
      <c r="B28" s="34">
        <v>45545</v>
      </c>
      <c r="C28" s="35"/>
    </row>
    <row r="29" spans="1:3" x14ac:dyDescent="0.35">
      <c r="A29" s="5" t="s">
        <v>25</v>
      </c>
      <c r="B29" s="36">
        <v>45575</v>
      </c>
      <c r="C29" s="37"/>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3:C23"/>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90" zoomScaleNormal="90" workbookViewId="0">
      <selection activeCell="B2" sqref="B2:C2"/>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5" t="s">
        <v>26</v>
      </c>
      <c r="B1" s="65"/>
      <c r="C1" s="65"/>
    </row>
    <row r="2" spans="1:3" x14ac:dyDescent="0.35">
      <c r="A2" s="13" t="s">
        <v>27</v>
      </c>
      <c r="B2" s="66" t="s">
        <v>152</v>
      </c>
      <c r="C2" s="67"/>
    </row>
    <row r="3" spans="1:3" x14ac:dyDescent="0.35">
      <c r="A3" s="5" t="s">
        <v>1</v>
      </c>
      <c r="B3" s="37" t="str">
        <f>'GENERALES NOTA 322'!B2:C2</f>
        <v>180013103002-2019-00212-00</v>
      </c>
      <c r="C3" s="37"/>
    </row>
    <row r="4" spans="1:3" x14ac:dyDescent="0.35">
      <c r="A4" s="5" t="s">
        <v>2</v>
      </c>
      <c r="B4" s="37" t="str">
        <f>'GENERALES NOTA 322'!B3:C3</f>
        <v>JUZGADO 02 CIVIL DEL CIRCUITO DE FLORENCIA</v>
      </c>
      <c r="C4" s="37"/>
    </row>
    <row r="5" spans="1:3" x14ac:dyDescent="0.35">
      <c r="A5" s="5" t="s">
        <v>3</v>
      </c>
      <c r="B5" s="37" t="str">
        <f>'GENERALES NOTA 322'!B4:C4</f>
        <v xml:space="preserve">CAFESALUD EPS S. A. EN LIQUIDACIÓN - SALUDCOOP CLINICA SANTA ISABEL LTDA. -  MEDIMAS EPS S.A.S. - CLÍNICA MEDILASER S.A. </v>
      </c>
      <c r="C5" s="37"/>
    </row>
    <row r="6" spans="1:3" x14ac:dyDescent="0.35">
      <c r="A6" s="5" t="s">
        <v>4</v>
      </c>
      <c r="B6" s="37" t="str">
        <f>'GENERALES NOTA 322'!B5:C5</f>
        <v>HECTOR ALEXIS FLOREZ HURTATIS (HIJO - 03/07/1992) - LUISA MARIA SERRANO FLOREZ (HIJA - 04/10/2000) - MARIA LUISA HURTATIS ABELLA (MADRE) - HUGO ANTONIO FLOREZ HURTATIS (HERMANO) - JENNY FLOREZ HURTATIS (HERMANA) - JAMIE FLOREZ HURTATIS (HERMANA)</v>
      </c>
      <c r="C6" s="37"/>
    </row>
    <row r="7" spans="1:3" x14ac:dyDescent="0.35">
      <c r="A7" s="5" t="s">
        <v>5</v>
      </c>
      <c r="B7" s="37" t="str">
        <f>'GENERALES NOTA 322'!B6:C6</f>
        <v>LLAMADA EN GARANTIA</v>
      </c>
      <c r="C7" s="37"/>
    </row>
    <row r="8" spans="1:3" x14ac:dyDescent="0.35">
      <c r="A8" s="13" t="s">
        <v>28</v>
      </c>
      <c r="B8" s="37">
        <v>22027503</v>
      </c>
      <c r="C8" s="37"/>
    </row>
    <row r="9" spans="1:3" x14ac:dyDescent="0.35">
      <c r="A9" s="13" t="s">
        <v>11</v>
      </c>
      <c r="B9" s="37" t="s">
        <v>146</v>
      </c>
      <c r="C9" s="37"/>
    </row>
    <row r="10" spans="1:3" x14ac:dyDescent="0.35">
      <c r="A10" s="13" t="s">
        <v>29</v>
      </c>
      <c r="B10" s="66">
        <v>3000000000</v>
      </c>
      <c r="C10" s="68"/>
    </row>
    <row r="11" spans="1:3" x14ac:dyDescent="0.35">
      <c r="A11" s="13" t="s">
        <v>30</v>
      </c>
      <c r="B11" s="66" t="s">
        <v>147</v>
      </c>
      <c r="C11" s="67"/>
    </row>
    <row r="12" spans="1:3" x14ac:dyDescent="0.35">
      <c r="A12" s="13" t="s">
        <v>31</v>
      </c>
      <c r="B12" s="52" t="s">
        <v>119</v>
      </c>
      <c r="C12" s="53"/>
    </row>
    <row r="13" spans="1:3" x14ac:dyDescent="0.35">
      <c r="A13" s="13" t="s">
        <v>32</v>
      </c>
      <c r="B13" s="37" t="s">
        <v>148</v>
      </c>
      <c r="C13" s="37"/>
    </row>
    <row r="14" spans="1:3" x14ac:dyDescent="0.35">
      <c r="A14" s="13" t="s">
        <v>33</v>
      </c>
      <c r="B14" s="37" t="s">
        <v>98</v>
      </c>
      <c r="C14" s="37"/>
    </row>
    <row r="15" spans="1:3" x14ac:dyDescent="0.35">
      <c r="A15" s="13" t="s">
        <v>34</v>
      </c>
      <c r="B15" s="37" t="s">
        <v>98</v>
      </c>
      <c r="C15" s="37"/>
    </row>
    <row r="16" spans="1:3" x14ac:dyDescent="0.35">
      <c r="A16" s="63" t="s">
        <v>35</v>
      </c>
      <c r="B16" s="37"/>
      <c r="C16" s="37"/>
    </row>
    <row r="17" spans="1:3" x14ac:dyDescent="0.35">
      <c r="A17" s="64"/>
      <c r="B17" s="9" t="s">
        <v>36</v>
      </c>
      <c r="C17" s="10" t="s">
        <v>37</v>
      </c>
    </row>
    <row r="18" spans="1:3" x14ac:dyDescent="0.35">
      <c r="A18" s="64"/>
      <c r="B18" s="11"/>
      <c r="C18" s="11"/>
    </row>
    <row r="19" spans="1:3" x14ac:dyDescent="0.35">
      <c r="A19" s="64"/>
      <c r="B19" s="11"/>
      <c r="C19" s="11"/>
    </row>
    <row r="20" spans="1:3" x14ac:dyDescent="0.35">
      <c r="A20" s="64"/>
      <c r="B20" s="11"/>
      <c r="C20" s="11"/>
    </row>
    <row r="21" spans="1:3" x14ac:dyDescent="0.35">
      <c r="A21" s="13" t="s">
        <v>38</v>
      </c>
      <c r="B21" s="37"/>
      <c r="C21" s="37"/>
    </row>
    <row r="22" spans="1:3" x14ac:dyDescent="0.35">
      <c r="A22" s="13" t="s">
        <v>39</v>
      </c>
      <c r="B22" s="52"/>
      <c r="C22" s="53"/>
    </row>
    <row r="23" spans="1:3" x14ac:dyDescent="0.35">
      <c r="A23" s="13" t="s">
        <v>40</v>
      </c>
      <c r="B23" s="37" t="s">
        <v>114</v>
      </c>
      <c r="C23" s="37"/>
    </row>
    <row r="24" spans="1:3" x14ac:dyDescent="0.35">
      <c r="A24" s="13" t="s">
        <v>41</v>
      </c>
      <c r="B24" s="37"/>
      <c r="C24" s="37"/>
    </row>
    <row r="25" spans="1:3" x14ac:dyDescent="0.35">
      <c r="A25" s="13" t="s">
        <v>42</v>
      </c>
      <c r="B25" s="37"/>
      <c r="C25" s="37"/>
    </row>
    <row r="26" spans="1:3" x14ac:dyDescent="0.35">
      <c r="A26" s="12" t="s">
        <v>43</v>
      </c>
      <c r="B26" s="37" t="s">
        <v>97</v>
      </c>
      <c r="C26" s="37"/>
    </row>
    <row r="27" spans="1:3" x14ac:dyDescent="0.35">
      <c r="A27" s="62" t="s">
        <v>44</v>
      </c>
      <c r="B27" s="62"/>
      <c r="C27" s="62"/>
    </row>
    <row r="28" spans="1:3" ht="14.5" customHeight="1" x14ac:dyDescent="0.35">
      <c r="A28" s="57" t="s">
        <v>45</v>
      </c>
      <c r="B28" s="58"/>
      <c r="C28" s="30"/>
    </row>
    <row r="29" spans="1:3" ht="14.5" customHeight="1" x14ac:dyDescent="0.35">
      <c r="A29" s="59" t="s">
        <v>46</v>
      </c>
      <c r="B29" s="60"/>
    </row>
    <row r="30" spans="1:3" ht="14.5" customHeight="1" x14ac:dyDescent="0.35">
      <c r="A30" s="59" t="s">
        <v>149</v>
      </c>
      <c r="B30" s="60"/>
      <c r="C30" s="31" t="s">
        <v>150</v>
      </c>
    </row>
    <row r="31" spans="1:3" ht="14.5" customHeight="1" x14ac:dyDescent="0.35">
      <c r="A31" s="59" t="s">
        <v>47</v>
      </c>
      <c r="B31" s="60"/>
      <c r="C31" s="30"/>
    </row>
    <row r="32" spans="1:3" x14ac:dyDescent="0.35">
      <c r="A32" s="59"/>
      <c r="B32" s="60"/>
      <c r="C32" s="30"/>
    </row>
    <row r="33" spans="1:3" ht="14.5" customHeight="1" x14ac:dyDescent="0.35">
      <c r="A33" s="59" t="s">
        <v>48</v>
      </c>
      <c r="B33" s="60"/>
      <c r="C33" s="30"/>
    </row>
    <row r="34" spans="1:3" ht="14.5" customHeight="1" x14ac:dyDescent="0.35">
      <c r="A34" s="59" t="s">
        <v>49</v>
      </c>
      <c r="B34" s="60"/>
      <c r="C34" s="32"/>
    </row>
    <row r="35" spans="1:3" x14ac:dyDescent="0.35">
      <c r="A35" s="57" t="s">
        <v>50</v>
      </c>
      <c r="B35" s="58"/>
      <c r="C35" s="33"/>
    </row>
    <row r="36" spans="1:3" x14ac:dyDescent="0.35">
      <c r="A36" s="61" t="s">
        <v>51</v>
      </c>
      <c r="B36" s="61"/>
      <c r="C36" s="61"/>
    </row>
    <row r="37" spans="1:3" x14ac:dyDescent="0.35">
      <c r="A37" s="55" t="s">
        <v>52</v>
      </c>
      <c r="B37" s="55"/>
      <c r="C37" s="11" t="s">
        <v>151</v>
      </c>
    </row>
    <row r="38" spans="1:3" x14ac:dyDescent="0.35">
      <c r="A38" s="55" t="s">
        <v>53</v>
      </c>
      <c r="B38" s="55"/>
      <c r="C38" s="11" t="s">
        <v>151</v>
      </c>
    </row>
    <row r="39" spans="1:3" x14ac:dyDescent="0.35">
      <c r="A39" s="55" t="s">
        <v>54</v>
      </c>
      <c r="B39" s="55"/>
      <c r="C39" s="11" t="s">
        <v>151</v>
      </c>
    </row>
    <row r="40" spans="1:3" x14ac:dyDescent="0.35">
      <c r="A40" s="55" t="s">
        <v>55</v>
      </c>
      <c r="B40" s="55"/>
      <c r="C40" s="11" t="s">
        <v>151</v>
      </c>
    </row>
    <row r="41" spans="1:3" x14ac:dyDescent="0.35">
      <c r="A41" s="55" t="s">
        <v>56</v>
      </c>
      <c r="B41" s="55"/>
      <c r="C41" s="11" t="s">
        <v>151</v>
      </c>
    </row>
    <row r="42" spans="1:3" x14ac:dyDescent="0.35">
      <c r="A42" s="55" t="s">
        <v>57</v>
      </c>
      <c r="B42" s="55"/>
      <c r="C42" s="11" t="s">
        <v>151</v>
      </c>
    </row>
    <row r="43" spans="1:3" x14ac:dyDescent="0.35">
      <c r="A43" s="55" t="s">
        <v>58</v>
      </c>
      <c r="B43" s="55"/>
      <c r="C43" s="11" t="s">
        <v>151</v>
      </c>
    </row>
    <row r="44" spans="1:3" x14ac:dyDescent="0.35">
      <c r="A44" s="55" t="s">
        <v>59</v>
      </c>
      <c r="B44" s="55"/>
      <c r="C44" s="11" t="s">
        <v>151</v>
      </c>
    </row>
    <row r="45" spans="1:3" x14ac:dyDescent="0.35">
      <c r="A45" s="55" t="s">
        <v>60</v>
      </c>
      <c r="B45" s="55"/>
      <c r="C45" s="11" t="s">
        <v>151</v>
      </c>
    </row>
    <row r="46" spans="1:3" x14ac:dyDescent="0.35">
      <c r="A46" s="55" t="s">
        <v>61</v>
      </c>
      <c r="B46" s="55"/>
      <c r="C46" s="11" t="s">
        <v>151</v>
      </c>
    </row>
    <row r="47" spans="1:3" x14ac:dyDescent="0.35">
      <c r="A47" s="55" t="s">
        <v>62</v>
      </c>
      <c r="B47" s="55"/>
      <c r="C47" s="11" t="s">
        <v>151</v>
      </c>
    </row>
    <row r="48" spans="1:3" x14ac:dyDescent="0.35">
      <c r="A48" s="55" t="s">
        <v>63</v>
      </c>
      <c r="B48" s="55"/>
      <c r="C48" s="11" t="s">
        <v>151</v>
      </c>
    </row>
    <row r="49" spans="1:3" x14ac:dyDescent="0.35">
      <c r="A49" s="55" t="s">
        <v>64</v>
      </c>
      <c r="B49" s="55"/>
      <c r="C49" s="11" t="s">
        <v>151</v>
      </c>
    </row>
    <row r="50" spans="1:3" x14ac:dyDescent="0.35">
      <c r="A50" s="55" t="s">
        <v>65</v>
      </c>
      <c r="B50" s="55"/>
      <c r="C50" s="11" t="s">
        <v>151</v>
      </c>
    </row>
    <row r="51" spans="1:3" x14ac:dyDescent="0.35">
      <c r="A51" s="55" t="s">
        <v>66</v>
      </c>
      <c r="B51" s="55"/>
      <c r="C51" s="11" t="s">
        <v>151</v>
      </c>
    </row>
    <row r="52" spans="1:3" x14ac:dyDescent="0.35">
      <c r="A52" s="55" t="s">
        <v>67</v>
      </c>
      <c r="B52" s="55"/>
      <c r="C52" s="11" t="s">
        <v>151</v>
      </c>
    </row>
    <row r="53" spans="1:3" x14ac:dyDescent="0.3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80" zoomScaleNormal="80" workbookViewId="0">
      <selection activeCell="B29" sqref="B29:C29"/>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5" t="s">
        <v>68</v>
      </c>
      <c r="B1" s="65"/>
      <c r="C1" s="65"/>
    </row>
    <row r="2" spans="1:6" x14ac:dyDescent="0.35">
      <c r="A2" s="19" t="s">
        <v>27</v>
      </c>
      <c r="B2" s="73" t="s">
        <v>152</v>
      </c>
      <c r="C2" s="74"/>
    </row>
    <row r="3" spans="1:6" x14ac:dyDescent="0.35">
      <c r="A3" s="20" t="s">
        <v>1</v>
      </c>
      <c r="B3" s="75" t="str">
        <f>'GENERALES NOTA 322'!B2:C2</f>
        <v>180013103002-2019-00212-00</v>
      </c>
      <c r="C3" s="75"/>
    </row>
    <row r="4" spans="1:6" x14ac:dyDescent="0.35">
      <c r="A4" s="20" t="s">
        <v>2</v>
      </c>
      <c r="B4" s="75" t="str">
        <f>'GENERALES NOTA 322'!B3:C3</f>
        <v>JUZGADO 02 CIVIL DEL CIRCUITO DE FLORENCIA</v>
      </c>
      <c r="C4" s="75"/>
    </row>
    <row r="5" spans="1:6" x14ac:dyDescent="0.35">
      <c r="A5" s="20" t="s">
        <v>3</v>
      </c>
      <c r="B5" s="75" t="str">
        <f>'GENERALES NOTA 322'!B4:C4</f>
        <v xml:space="preserve">CAFESALUD EPS S. A. EN LIQUIDACIÓN - SALUDCOOP CLINICA SANTA ISABEL LTDA. -  MEDIMAS EPS S.A.S. - CLÍNICA MEDILASER S.A. </v>
      </c>
      <c r="C5" s="75"/>
    </row>
    <row r="6" spans="1:6" ht="14.5" customHeight="1" x14ac:dyDescent="0.35">
      <c r="A6" s="20" t="s">
        <v>4</v>
      </c>
      <c r="B6" s="75" t="str">
        <f>'GENERALES NOTA 322'!B5:C5</f>
        <v>HECTOR ALEXIS FLOREZ HURTATIS (HIJO - 03/07/1992) - LUISA MARIA SERRANO FLOREZ (HIJA - 04/10/2000) - MARIA LUISA HURTATIS ABELLA (MADRE) - HUGO ANTONIO FLOREZ HURTATIS (HERMANO) - JENNY FLOREZ HURTATIS (HERMANA) - JAMIE FLOREZ HURTATIS (HERMANA)</v>
      </c>
      <c r="C6" s="75"/>
    </row>
    <row r="7" spans="1:6" x14ac:dyDescent="0.35">
      <c r="A7" s="20" t="s">
        <v>5</v>
      </c>
      <c r="B7" s="75" t="str">
        <f>'GENERALES NOTA 322'!B6:C6</f>
        <v>LLAMADA EN GARANTIA</v>
      </c>
      <c r="C7" s="75"/>
    </row>
    <row r="8" spans="1:6" ht="29" x14ac:dyDescent="0.35">
      <c r="A8" s="20" t="s">
        <v>13</v>
      </c>
      <c r="B8" s="69">
        <f>SUM(C10:C14)</f>
        <v>1063363552</v>
      </c>
      <c r="C8" s="70"/>
    </row>
    <row r="9" spans="1:6" x14ac:dyDescent="0.35">
      <c r="A9" s="76" t="s">
        <v>14</v>
      </c>
      <c r="B9" s="77" t="s">
        <v>15</v>
      </c>
      <c r="C9" s="78"/>
    </row>
    <row r="10" spans="1:6" x14ac:dyDescent="0.35">
      <c r="A10" s="76"/>
      <c r="B10" s="21" t="s">
        <v>16</v>
      </c>
      <c r="C10" s="18">
        <f>'GENERALES NOTA 322'!C17</f>
        <v>308059152</v>
      </c>
    </row>
    <row r="11" spans="1:6" x14ac:dyDescent="0.35">
      <c r="A11" s="76"/>
      <c r="B11" s="21" t="s">
        <v>17</v>
      </c>
      <c r="C11" s="18">
        <f>'GENERALES NOTA 322'!C18</f>
        <v>10000000</v>
      </c>
    </row>
    <row r="12" spans="1:6" x14ac:dyDescent="0.35">
      <c r="A12" s="76"/>
      <c r="B12" s="77"/>
      <c r="C12" s="78"/>
    </row>
    <row r="13" spans="1:6" x14ac:dyDescent="0.35">
      <c r="A13" s="76"/>
      <c r="B13" s="21" t="s">
        <v>69</v>
      </c>
      <c r="C13" s="23">
        <f>'GENERALES NOTA 322'!C20</f>
        <v>372652200</v>
      </c>
    </row>
    <row r="14" spans="1:6" x14ac:dyDescent="0.35">
      <c r="A14" s="76"/>
      <c r="B14" s="21" t="s">
        <v>70</v>
      </c>
      <c r="C14" s="23">
        <f>'GENERALES NOTA 322'!C21</f>
        <v>372652200</v>
      </c>
      <c r="E14" t="s">
        <v>71</v>
      </c>
      <c r="F14" s="16">
        <v>0.7</v>
      </c>
    </row>
    <row r="15" spans="1:6" x14ac:dyDescent="0.35">
      <c r="A15" s="22" t="s">
        <v>72</v>
      </c>
      <c r="B15" s="73" t="s">
        <v>106</v>
      </c>
      <c r="C15" s="74" t="s">
        <v>73</v>
      </c>
    </row>
    <row r="16" spans="1:6" ht="15" customHeight="1" x14ac:dyDescent="0.35">
      <c r="A16" s="20" t="s">
        <v>74</v>
      </c>
      <c r="B16" s="71" t="s">
        <v>155</v>
      </c>
      <c r="C16" s="72"/>
    </row>
    <row r="17" spans="1:3" ht="28.5" customHeight="1" x14ac:dyDescent="0.35">
      <c r="A17" s="14" t="s">
        <v>75</v>
      </c>
      <c r="B17" s="81">
        <f>((C19+C20+C22+C23)-C26)*C25*C27</f>
        <v>739791960</v>
      </c>
      <c r="C17" s="81"/>
    </row>
    <row r="18" spans="1:3" x14ac:dyDescent="0.35">
      <c r="A18" s="22" t="s">
        <v>76</v>
      </c>
      <c r="B18" s="79" t="s">
        <v>15</v>
      </c>
      <c r="C18" s="80"/>
    </row>
    <row r="19" spans="1:3" x14ac:dyDescent="0.35">
      <c r="A19" s="87"/>
      <c r="B19" s="21" t="s">
        <v>16</v>
      </c>
      <c r="C19" s="18">
        <v>281991067</v>
      </c>
    </row>
    <row r="20" spans="1:3" x14ac:dyDescent="0.35">
      <c r="A20" s="88"/>
      <c r="B20" s="21" t="s">
        <v>17</v>
      </c>
      <c r="C20" s="18">
        <v>0</v>
      </c>
    </row>
    <row r="21" spans="1:3" x14ac:dyDescent="0.35">
      <c r="A21" s="88"/>
      <c r="B21" s="77" t="s">
        <v>18</v>
      </c>
      <c r="C21" s="78"/>
    </row>
    <row r="22" spans="1:3" x14ac:dyDescent="0.35">
      <c r="A22" s="88"/>
      <c r="B22" s="21" t="s">
        <v>69</v>
      </c>
      <c r="C22" s="18">
        <v>270000000</v>
      </c>
    </row>
    <row r="23" spans="1:3" ht="29" x14ac:dyDescent="0.35">
      <c r="A23" s="88"/>
      <c r="B23" s="21" t="s">
        <v>77</v>
      </c>
      <c r="C23" s="18">
        <v>270000000</v>
      </c>
    </row>
    <row r="24" spans="1:3" x14ac:dyDescent="0.35">
      <c r="A24" s="88"/>
      <c r="B24" s="77" t="s">
        <v>78</v>
      </c>
      <c r="C24" s="78"/>
    </row>
    <row r="25" spans="1:3" x14ac:dyDescent="0.35">
      <c r="A25" s="24"/>
      <c r="B25" s="21" t="s">
        <v>79</v>
      </c>
      <c r="C25" s="25">
        <v>1</v>
      </c>
    </row>
    <row r="26" spans="1:3" x14ac:dyDescent="0.35">
      <c r="A26" s="26"/>
      <c r="B26" s="21" t="s">
        <v>30</v>
      </c>
      <c r="C26" s="27">
        <v>82199107</v>
      </c>
    </row>
    <row r="27" spans="1:3" x14ac:dyDescent="0.35">
      <c r="A27" s="26"/>
      <c r="B27" s="21" t="s">
        <v>80</v>
      </c>
      <c r="C27" s="25">
        <v>1</v>
      </c>
    </row>
    <row r="28" spans="1:3" x14ac:dyDescent="0.35">
      <c r="A28" s="17" t="s">
        <v>81</v>
      </c>
      <c r="B28" s="81">
        <f>IFERROR(B17*(VLOOKUP(B15,Hoja2!$G$1:$H$6,2,0)),16666)</f>
        <v>16666</v>
      </c>
      <c r="C28" s="81"/>
    </row>
    <row r="29" spans="1:3" ht="29" x14ac:dyDescent="0.35">
      <c r="A29" s="20" t="s">
        <v>82</v>
      </c>
      <c r="B29" s="82" t="s">
        <v>153</v>
      </c>
      <c r="C29" s="83"/>
    </row>
    <row r="30" spans="1:3" ht="29" x14ac:dyDescent="0.35">
      <c r="A30" s="20" t="s">
        <v>83</v>
      </c>
      <c r="B30" s="84" t="s">
        <v>154</v>
      </c>
      <c r="C30" s="85"/>
    </row>
    <row r="31" spans="1:3" ht="18.5" x14ac:dyDescent="0.35">
      <c r="A31" s="28" t="s">
        <v>84</v>
      </c>
      <c r="B31" s="28"/>
      <c r="C31" s="28"/>
    </row>
    <row r="32" spans="1:3" x14ac:dyDescent="0.35">
      <c r="A32" s="29" t="s">
        <v>85</v>
      </c>
      <c r="B32" s="86"/>
      <c r="C32" s="86"/>
    </row>
    <row r="33" spans="1:3" x14ac:dyDescent="0.35">
      <c r="A33" s="29" t="s">
        <v>86</v>
      </c>
      <c r="B33" s="86"/>
      <c r="C33" s="86"/>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5" t="s">
        <v>87</v>
      </c>
      <c r="B1" s="65"/>
      <c r="C1" s="65"/>
    </row>
    <row r="2" spans="1:3" ht="17.149999999999999" customHeight="1" x14ac:dyDescent="0.35">
      <c r="A2" s="13" t="s">
        <v>27</v>
      </c>
      <c r="B2" s="66" t="str">
        <f>'[2]AUTOS NOTA 321'!B2:C2</f>
        <v xml:space="preserve">SINIESTRO   LEGIS </v>
      </c>
      <c r="C2" s="67"/>
    </row>
    <row r="3" spans="1:3" ht="16" customHeight="1" x14ac:dyDescent="0.35">
      <c r="A3" s="5" t="s">
        <v>1</v>
      </c>
      <c r="B3" s="37" t="str">
        <f>'GENERALES NOTA 322'!B2:C2</f>
        <v>180013103002-2019-00212-00</v>
      </c>
      <c r="C3" s="37"/>
    </row>
    <row r="4" spans="1:3" x14ac:dyDescent="0.35">
      <c r="A4" s="5" t="s">
        <v>2</v>
      </c>
      <c r="B4" s="37" t="str">
        <f>'GENERALES NOTA 322'!B3:C3</f>
        <v>JUZGADO 02 CIVIL DEL CIRCUITO DE FLORENCIA</v>
      </c>
      <c r="C4" s="37"/>
    </row>
    <row r="5" spans="1:3" ht="29.15" customHeight="1" x14ac:dyDescent="0.35">
      <c r="A5" s="5" t="s">
        <v>3</v>
      </c>
      <c r="B5" s="37" t="str">
        <f>'GENERALES NOTA 322'!B4:C4</f>
        <v xml:space="preserve">CAFESALUD EPS S. A. EN LIQUIDACIÓN - SALUDCOOP CLINICA SANTA ISABEL LTDA. -  MEDIMAS EPS S.A.S. - CLÍNICA MEDILASER S.A. </v>
      </c>
      <c r="C5" s="37"/>
    </row>
    <row r="6" spans="1:3" x14ac:dyDescent="0.35">
      <c r="A6" s="5" t="s">
        <v>4</v>
      </c>
      <c r="B6" s="37" t="str">
        <f>'GENERALES NOTA 322'!B5:C5</f>
        <v>HECTOR ALEXIS FLOREZ HURTATIS (HIJO - 03/07/1992) - LUISA MARIA SERRANO FLOREZ (HIJA - 04/10/2000) - MARIA LUISA HURTATIS ABELLA (MADRE) - HUGO ANTONIO FLOREZ HURTATIS (HERMANO) - JENNY FLOREZ HURTATIS (HERMANA) - JAMIE FLOREZ HURTATIS (HERMANA)</v>
      </c>
      <c r="C6" s="37"/>
    </row>
    <row r="7" spans="1:3" ht="43.5" customHeight="1" x14ac:dyDescent="0.35">
      <c r="A7" s="5" t="s">
        <v>5</v>
      </c>
      <c r="B7" s="37" t="str">
        <f>'GENERALES NOTA 322'!B6:C6</f>
        <v>LLAMADA EN GARANTIA</v>
      </c>
      <c r="C7" s="37"/>
    </row>
    <row r="8" spans="1:3" x14ac:dyDescent="0.35">
      <c r="A8" s="5" t="s">
        <v>88</v>
      </c>
      <c r="B8" s="37"/>
      <c r="C8" s="37"/>
    </row>
    <row r="9" spans="1:3" x14ac:dyDescent="0.35">
      <c r="A9" s="15" t="s">
        <v>76</v>
      </c>
      <c r="B9" s="89"/>
      <c r="C9" s="89"/>
    </row>
    <row r="10" spans="1:3" x14ac:dyDescent="0.35">
      <c r="A10" s="15" t="s">
        <v>89</v>
      </c>
      <c r="B10" s="37"/>
      <c r="C10" s="37"/>
    </row>
    <row r="11" spans="1:3" ht="29" x14ac:dyDescent="0.35">
      <c r="A11" s="15" t="s">
        <v>90</v>
      </c>
      <c r="B11" s="90"/>
      <c r="C11" s="56"/>
    </row>
    <row r="12" spans="1:3" ht="58" x14ac:dyDescent="0.35">
      <c r="A12" s="5" t="s">
        <v>91</v>
      </c>
      <c r="B12" s="37"/>
      <c r="C12" s="37"/>
    </row>
    <row r="13" spans="1:3" ht="58" x14ac:dyDescent="0.35">
      <c r="A13" s="5" t="s">
        <v>92</v>
      </c>
      <c r="B13" s="37"/>
      <c r="C13" s="37"/>
    </row>
    <row r="14" spans="1:3" x14ac:dyDescent="0.35">
      <c r="A14" s="5" t="s">
        <v>93</v>
      </c>
      <c r="B14" s="11"/>
      <c r="C14" s="11"/>
    </row>
    <row r="15" spans="1:3" x14ac:dyDescent="0.35">
      <c r="A15" s="15" t="s">
        <v>94</v>
      </c>
      <c r="B15" s="37"/>
      <c r="C15" s="37"/>
    </row>
    <row r="16" spans="1:3" x14ac:dyDescent="0.35">
      <c r="A16" s="11" t="s">
        <v>95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53125" defaultRowHeight="14.5" x14ac:dyDescent="0.35"/>
  <sheetData>
    <row r="1" spans="1:1" x14ac:dyDescent="0.35">
      <c r="A1" t="s">
        <v>96</v>
      </c>
    </row>
    <row r="2" spans="1:1" x14ac:dyDescent="0.35">
      <c r="A2" t="s">
        <v>97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31</v>
      </c>
      <c r="B1" t="s">
        <v>98</v>
      </c>
      <c r="C1" s="8" t="s">
        <v>35</v>
      </c>
      <c r="D1" s="8" t="s">
        <v>39</v>
      </c>
      <c r="E1" s="3" t="s">
        <v>40</v>
      </c>
      <c r="F1" s="2" t="s">
        <v>71</v>
      </c>
      <c r="G1" s="2" t="s">
        <v>99</v>
      </c>
      <c r="H1" s="4">
        <v>0.7</v>
      </c>
      <c r="I1" t="s">
        <v>100</v>
      </c>
      <c r="J1" t="s">
        <v>101</v>
      </c>
      <c r="L1" t="s">
        <v>6</v>
      </c>
    </row>
    <row r="2" spans="1:12" x14ac:dyDescent="0.35">
      <c r="A2" t="s">
        <v>102</v>
      </c>
      <c r="B2" t="s">
        <v>97</v>
      </c>
      <c r="C2" t="s">
        <v>103</v>
      </c>
      <c r="D2" s="2" t="s">
        <v>104</v>
      </c>
      <c r="E2" s="1" t="s">
        <v>105</v>
      </c>
      <c r="F2" s="2" t="s">
        <v>106</v>
      </c>
      <c r="G2" s="2" t="s">
        <v>107</v>
      </c>
      <c r="H2" s="4">
        <v>0.25</v>
      </c>
      <c r="I2" t="s">
        <v>108</v>
      </c>
      <c r="J2" t="s">
        <v>109</v>
      </c>
      <c r="L2" t="s">
        <v>110</v>
      </c>
    </row>
    <row r="3" spans="1:12" x14ac:dyDescent="0.35">
      <c r="A3" t="s">
        <v>111</v>
      </c>
      <c r="C3" t="s">
        <v>112</v>
      </c>
      <c r="D3" s="2" t="s">
        <v>113</v>
      </c>
      <c r="E3" s="1" t="s">
        <v>114</v>
      </c>
      <c r="F3" s="2" t="s">
        <v>115</v>
      </c>
      <c r="G3" s="2" t="s">
        <v>116</v>
      </c>
      <c r="H3" s="4">
        <v>0.55000000000000004</v>
      </c>
      <c r="I3" t="s">
        <v>117</v>
      </c>
      <c r="J3" t="s">
        <v>118</v>
      </c>
    </row>
    <row r="4" spans="1:12" x14ac:dyDescent="0.35">
      <c r="A4" t="s">
        <v>119</v>
      </c>
      <c r="C4" t="s">
        <v>120</v>
      </c>
      <c r="E4" s="1" t="s">
        <v>121</v>
      </c>
      <c r="G4" s="2" t="s">
        <v>73</v>
      </c>
      <c r="H4" s="4">
        <v>0.15</v>
      </c>
      <c r="I4" t="s">
        <v>122</v>
      </c>
      <c r="J4" t="s">
        <v>123</v>
      </c>
    </row>
    <row r="5" spans="1:12" x14ac:dyDescent="0.35">
      <c r="A5" t="s">
        <v>124</v>
      </c>
      <c r="E5" s="1" t="s">
        <v>125</v>
      </c>
      <c r="G5" s="2" t="s">
        <v>126</v>
      </c>
      <c r="H5" s="4">
        <v>0.7</v>
      </c>
      <c r="I5" t="s">
        <v>127</v>
      </c>
      <c r="J5" t="s">
        <v>128</v>
      </c>
    </row>
    <row r="6" spans="1:12" x14ac:dyDescent="0.35">
      <c r="E6" s="1" t="s">
        <v>129</v>
      </c>
      <c r="G6" s="2" t="s">
        <v>130</v>
      </c>
      <c r="H6" s="4">
        <v>0.3</v>
      </c>
      <c r="J6" t="s">
        <v>131</v>
      </c>
    </row>
    <row r="7" spans="1:12" x14ac:dyDescent="0.35">
      <c r="E7" s="1" t="s">
        <v>132</v>
      </c>
      <c r="G7" s="2" t="s">
        <v>106</v>
      </c>
    </row>
    <row r="8" spans="1:12" x14ac:dyDescent="0.35">
      <c r="E8" s="1" t="s">
        <v>133</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Angie Zambrano</cp:lastModifiedBy>
  <cp:revision/>
  <dcterms:created xsi:type="dcterms:W3CDTF">2020-12-07T14:41:17Z</dcterms:created>
  <dcterms:modified xsi:type="dcterms:W3CDTF">2024-10-11T14:08:15Z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ContentTypeId">
    <vt:lpwstr>0x0101002C92A54D8AB3014FADD0201C99992F62</vt:lpwstr>
  </property>
  <property fmtid="{D5CDD505-2E9C-101B-9397-08002B2CF9AE}" pid="31" name="MediaServiceImageTags">
    <vt:lpwstr/>
  </property>
</Properties>
</file>