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allianzms-my.sharepoint.com/personal/angela_romero_allianz_co/Documents/Archivos de chat de Microsoft Teams/ANGELA/Procesos Judiciales/FLORENCIA/HECTOR ALEXIS FLOREZ HURTATIS/"/>
    </mc:Choice>
  </mc:AlternateContent>
  <xr:revisionPtr revIDLastSave="34" documentId="8_{4A78C33C-92F7-48F7-87D7-D57B291A96B9}" xr6:coauthVersionLast="47" xr6:coauthVersionMax="47" xr10:uidLastSave="{90D0E4BD-E357-4E90-B2B7-1F4358B9E8CD}"/>
  <bookViews>
    <workbookView xWindow="-110" yWindow="-110" windowWidth="19420" windowHeight="10420" activeTab="1"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5" l="1"/>
  <c r="B17" i="11"/>
  <c r="B28" i="11" s="1"/>
  <c r="C11" i="11"/>
  <c r="C10" i="11"/>
  <c r="B8" i="11" s="1"/>
  <c r="B7" i="10"/>
  <c r="B7" i="14"/>
  <c r="B6" i="14"/>
  <c r="B5" i="14"/>
  <c r="B4" i="14"/>
  <c r="B3" i="14"/>
  <c r="B2" i="14"/>
  <c r="B4" i="11"/>
  <c r="B5" i="11"/>
  <c r="B6" i="11"/>
  <c r="B7" i="11"/>
  <c r="B3" i="11"/>
  <c r="B2" i="11"/>
  <c r="B4" i="10"/>
  <c r="B5" i="10"/>
  <c r="B6" i="10"/>
  <c r="B3" i="10"/>
</calcChain>
</file>

<file path=xl/sharedStrings.xml><?xml version="1.0" encoding="utf-8"?>
<sst xmlns="http://schemas.openxmlformats.org/spreadsheetml/2006/main" count="213" uniqueCount="153">
  <si>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</si>
  <si>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</si>
  <si>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</si>
  <si>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</si>
  <si>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</si>
  <si>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</si>
  <si>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</si>
  <si>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</si>
  <si>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</si>
  <si>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</si>
  <si>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</si>
  <si>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</si>
  <si>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</si>
  <si>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</si>
  <si>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</si>
  <si>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</si>
  <si>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</si>
  <si>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</si>
  <si>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</si>
  <si>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</si>
  <si>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</si>
  <si>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</si>
  <si>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</si>
  <si>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</si>
  <si>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</si>
  <si>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</si>
  <si>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</si>
  <si>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</si>
  <si>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</si>
  <si>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</si>
  <si>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</si>
  <si>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</si>
  <si>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</si>
  <si>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</si>
  <si>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</si>
  <si>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</si>
  <si>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</si>
  <si>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</si>
  <si>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</si>
  <si>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</si>
  <si>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</si>
  <si>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</si>
  <si>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</si>
  <si>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</si>
  <si>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</si>
  <si>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</si>
  <si>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</si>
  <si>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</si>
  <si>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</si>
  <si>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</si>
  <si>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</si>
  <si>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</si>
  <si>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</si>
  <si>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</si>
  <si>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</si>
  <si>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</si>
  <si>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</si>
  <si>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</si>
  <si>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</si>
  <si>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</si>
  <si>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</si>
  <si>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</si>
  <si>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</si>
  <si>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</si>
  <si>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</si>
  <si>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</si>
  <si>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</si>
  <si>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</si>
  <si>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</si>
  <si>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</si>
  <si>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</si>
  <si>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</si>
  <si>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</si>
  <si>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EVENTUAL RC MEDICA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</si>
  <si>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</si>
  <si>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</si>
  <si>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</si>
  <si>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</si>
  <si>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</si>
  <si>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</si>
  <si>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</si>
  <si>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</si>
  <si>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</si>
  <si>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</si>
  <si>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</si>
  <si>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</si>
  <si>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</si>
  <si>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</si>
  <si>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</si>
  <si>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</si>
  <si>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</si>
  <si>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</si>
  <si>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</si>
  <si>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</si>
  <si>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</si>
  <si>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</si>
  <si>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</si>
  <si>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</si>
  <si>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</si>
  <si>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</si>
  <si>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</si>
  <si>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</si>
  <si>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</si>
  <si>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</si>
  <si>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</si>
  <si>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</si>
  <si>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</si>
  <si>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</si>
  <si>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</si>
  <si>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</si>
  <si>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</si>
  <si>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</si>
  <si>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</si>
  <si>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</si>
  <si>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</si>
  <si>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</si>
  <si>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</si>
  <si>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</si>
  <si>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</si>
  <si>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</si>
  <si>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</si>
  <si>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</si>
  <si>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</si>
  <si>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</si>
  <si>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</si>
  <si>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</si>
  <si>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</si>
  <si>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</si>
  <si>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</si>
  <si>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</si>
  <si>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</si>
  <si>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</si>
  <si>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</si>
  <si>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</si>
  <si>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r>
      <t>180013103002-</t>
    </r>
    <r>
      <rPr>
        <b/>
        <sz val="11"/>
        <color theme="1"/>
        <rFont val="Calibri"/>
        <family val="2"/>
        <scheme val="minor"/>
      </rPr>
      <t>2019-00212-</t>
    </r>
    <r>
      <rPr>
        <sz val="11"/>
        <color theme="1"/>
        <rFont val="Calibri"/>
        <family val="2"/>
        <scheme val="minor"/>
      </rPr>
      <t>00</t>
    </r>
  </si>
  <si>
    <t>JUZGADO 02 CIVIL DEL CIRCUITO DE FLORENCIA</t>
  </si>
  <si>
    <t xml:space="preserve">CAFESALUD EPS S. A. EN LIQUIDACIÓN - SALUDCOOP CLINICA SANTA ISABEL LTDA. -  MEDIMAS EPS S.A.S. - CLÍNICA MEDILASER S.A. </t>
  </si>
  <si>
    <t>HECTOR ALEXIS FLOREZ HURTATIS (HIJO - 03/07/1992) - LUISA MARIA SERRANO FLOREZ (HIJA - 04/10/2000) - MARIA LUISA HURTATIS ABELLA (MADRE) - HUGO ANTONIO FLOREZ HURTATIS (HERMANO) - JENNY FLOREZ HURTATIS (HERMANA) - JAMIE FLOREZ HURTATIS (HERMANA)</t>
  </si>
  <si>
    <t>CLAUDIA PATRICIA FLOREZ HURTATIS (Q.E.P.D.)</t>
  </si>
  <si>
    <t>RESPONSABILIDAD CIVIL PROFESIONAL</t>
  </si>
  <si>
    <t>Daño Moral</t>
  </si>
  <si>
    <t>Daño a la Vida en Relación</t>
  </si>
  <si>
    <t>CLÍNICA MEDILASER S.A.</t>
  </si>
  <si>
    <t>813.001.952-0</t>
  </si>
  <si>
    <t>022027503/0</t>
  </si>
  <si>
    <t>1. El día 15 de abril de 2017, la señora CLAUDIA PATRICIA FLOREZ HURTATIS (Q.E.P.D.) ingresó a las instalaciones de la CLINICA SANTA ISABEL con un cuadro de 3 días de evolución de dolor abdominal, náuseas, vomito y diarrea. De acuerdo con lo manifestado por su acompañante, la señora JENNY FLOREZ HURTATIS, los médicos adujeron que se trataba de una bacteria estomacal.
2. Se indica en el libelo demandatorio que la paciente no presentó mejoría y que pese a las reiteradas manifestaciones realizadas a los médicos sobre el estado de salud de la señora CLAUDIA PATRICIA FLOREZ HURTATIS (Q.E.P.D.), a esta no se le realizaron exámenes debido a que estaba afiliada a CAFESALUD EPS S. A., la cual se encontraba en crisis económica, por lo que no brindaba cobertura para la atención de la paciente.
3. El día 19 de abril de 2017, la familia de la señora CLAUDIA PATRICIA FLOREZ HURTATIS (Q.E.P.D.), asumió el costo de la tomografía que requerían le fuera realizada, cuyos resultados desfavorables tornaron imperioso remitirla a una clínica de alto nivel. No obstante, los demandantes tuvieron que conseguir un cupo para su atención en UCI en otra institución, dada la ausencia de contratación de CAFESALUD EPS S. A. con una red de IPS.
4. El 21 de abril de 2017, la paciente ingresó a la CLÍNICA MEDILASER S.A. en donde fue intervenida quirúrgicamente, encontrándose los hallazgos de perforación en el intestino delgado y peritonitis generalizada, por lo que pasa para post operatorio inmediato a UCI en mal estado general y sepsis de partida abdominal con compromiso orgánico múltiple.
5. Pese a la atención brindada, la paciente permanece con mal pronostico y alta probabilidad de muerte, falleciendo el día 23 de abril de 2017.</t>
  </si>
  <si>
    <t>80143774- APJ32618</t>
  </si>
  <si>
    <t xml:space="preserve">RC PROFESIONAL </t>
  </si>
  <si>
    <t>10% sobre el valor de la pérdida, mínimo COP$5.000.000</t>
  </si>
  <si>
    <t>31/12/2016- 31/12/2017</t>
  </si>
  <si>
    <t xml:space="preserve">• Disminución de la suma asegurada por pago de indemnizaciones con cargo a la PÓLIZA22027503
</t>
  </si>
  <si>
    <t>Se han realizado pagos  a cargo de la vigencia 2016-107 por valor de $225.079.194</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</si>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</sst>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00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7" fillId="0" borderId="2" xfId="0" applyFont="1"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d.docs.live.net/afc4810c17523101/Escritorio/GHA/ALLIANZ/2019-00212%20-%20MARIA%20HURTATIS%20Vs.%20EPS%20CAFESALUD/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5" sqref="B5:C5"/>
    </sheetView>
  </sheetViews>
  <sheetFormatPr baseColWidth="10" defaultColWidth="0" defaultRowHeight="14.5" x14ac:dyDescent="0.35"/>
  <cols>
    <col min="1" max="1" width="46.1796875" style="7" bestFit="1" customWidth="1"/>
    <col min="2" max="2" width="63.81640625" style="7" customWidth="1"/>
    <col min="3" max="3" width="37.453125" style="7" customWidth="1"/>
    <col min="4" max="4" width="11.453125" style="2" hidden="1" customWidth="1"/>
    <col min="5" max="16384" width="11.453125" style="2" hidden="1"/>
  </cols>
  <sheetData>
    <row r="1" spans="1:3" ht="18.5" x14ac:dyDescent="0.35">
      <c r="A1" s="38" t="s">
        <v>0</v>
      </c>
      <c r="B1" s="38"/>
      <c r="C1" s="38"/>
    </row>
    <row r="2" spans="1:3" ht="14.5" customHeight="1" x14ac:dyDescent="0.35">
      <c r="A2" s="5" t="s">
        <v>1</v>
      </c>
      <c r="B2" s="40" t="s">
        <v>134</v>
      </c>
      <c r="C2" s="41"/>
    </row>
    <row r="3" spans="1:3" ht="14.5" customHeight="1" x14ac:dyDescent="0.35">
      <c r="A3" s="5" t="s">
        <v>2</v>
      </c>
      <c r="B3" s="42" t="s">
        <v>135</v>
      </c>
      <c r="C3" s="43"/>
    </row>
    <row r="4" spans="1:3" ht="14.5" customHeight="1" x14ac:dyDescent="0.35">
      <c r="A4" s="5" t="s">
        <v>3</v>
      </c>
      <c r="B4" s="42" t="s">
        <v>136</v>
      </c>
      <c r="C4" s="43"/>
    </row>
    <row r="5" spans="1:3" ht="14.5" customHeight="1" x14ac:dyDescent="0.35">
      <c r="A5" s="5" t="s">
        <v>4</v>
      </c>
      <c r="B5" s="44" t="s">
        <v>137</v>
      </c>
      <c r="C5" s="43"/>
    </row>
    <row r="6" spans="1:3" ht="14.5" customHeight="1" x14ac:dyDescent="0.35">
      <c r="A6" s="5" t="s">
        <v>5</v>
      </c>
      <c r="B6" s="39" t="s">
        <v>6</v>
      </c>
      <c r="C6" s="39"/>
    </row>
    <row r="7" spans="1:3" ht="14.5" customHeight="1" x14ac:dyDescent="0.35">
      <c r="A7" s="5" t="s">
        <v>7</v>
      </c>
      <c r="B7" s="39" t="s">
        <v>138</v>
      </c>
      <c r="C7" s="39"/>
    </row>
    <row r="8" spans="1:3" ht="14.5" customHeight="1" x14ac:dyDescent="0.35">
      <c r="A8" s="5" t="s">
        <v>8</v>
      </c>
      <c r="B8" s="34">
        <v>42848</v>
      </c>
      <c r="C8" s="35"/>
    </row>
    <row r="9" spans="1:3" ht="14.5" customHeight="1" x14ac:dyDescent="0.35">
      <c r="A9" s="5" t="s">
        <v>9</v>
      </c>
      <c r="B9" s="34">
        <v>43542</v>
      </c>
      <c r="C9" s="35"/>
    </row>
    <row r="10" spans="1:3" ht="14.5" customHeight="1" x14ac:dyDescent="0.35">
      <c r="A10" s="5" t="s">
        <v>10</v>
      </c>
      <c r="B10" s="34">
        <v>43566</v>
      </c>
      <c r="C10" s="35"/>
    </row>
    <row r="11" spans="1:3" ht="14.5" customHeight="1" x14ac:dyDescent="0.35">
      <c r="A11" s="5" t="s">
        <v>11</v>
      </c>
      <c r="B11" s="36" t="s">
        <v>139</v>
      </c>
      <c r="C11" s="37"/>
    </row>
    <row r="12" spans="1:3" x14ac:dyDescent="0.35">
      <c r="A12" s="48" t="s">
        <v>12</v>
      </c>
      <c r="B12" s="35" t="s">
        <v>145</v>
      </c>
      <c r="C12" s="39"/>
    </row>
    <row r="13" spans="1:3" ht="30" customHeight="1" x14ac:dyDescent="0.35">
      <c r="A13" s="48"/>
      <c r="B13" s="39"/>
      <c r="C13" s="39"/>
    </row>
    <row r="14" spans="1:3" ht="73.5" customHeight="1" x14ac:dyDescent="0.35">
      <c r="A14" s="48"/>
      <c r="B14" s="39"/>
      <c r="C14" s="39"/>
    </row>
    <row r="15" spans="1:3" ht="29" x14ac:dyDescent="0.35">
      <c r="A15" s="5" t="s">
        <v>13</v>
      </c>
      <c r="B15" s="49">
        <f>SUM(C17,C18,C20,C21)</f>
        <v>1063363552</v>
      </c>
      <c r="C15" s="50"/>
    </row>
    <row r="16" spans="1:3" ht="14.5" customHeight="1" x14ac:dyDescent="0.35">
      <c r="A16" s="51" t="s">
        <v>14</v>
      </c>
      <c r="B16" s="52" t="s">
        <v>15</v>
      </c>
      <c r="C16" s="52"/>
    </row>
    <row r="17" spans="1:3" ht="14.5" customHeight="1" x14ac:dyDescent="0.35">
      <c r="A17" s="51"/>
      <c r="B17" s="11" t="s">
        <v>16</v>
      </c>
      <c r="C17" s="6">
        <v>308059152</v>
      </c>
    </row>
    <row r="18" spans="1:3" ht="14.5" customHeight="1" x14ac:dyDescent="0.35">
      <c r="A18" s="51"/>
      <c r="B18" s="11" t="s">
        <v>17</v>
      </c>
      <c r="C18" s="6">
        <v>10000000</v>
      </c>
    </row>
    <row r="19" spans="1:3" ht="14.5" customHeight="1" x14ac:dyDescent="0.35">
      <c r="A19" s="51"/>
      <c r="B19" s="53" t="s">
        <v>18</v>
      </c>
      <c r="C19" s="54"/>
    </row>
    <row r="20" spans="1:3" ht="14.5" customHeight="1" x14ac:dyDescent="0.35">
      <c r="A20" s="51"/>
      <c r="B20" s="11" t="s">
        <v>140</v>
      </c>
      <c r="C20" s="6">
        <v>372652200</v>
      </c>
    </row>
    <row r="21" spans="1:3" ht="14.5" customHeight="1" x14ac:dyDescent="0.35">
      <c r="A21" s="51"/>
      <c r="B21" s="11" t="s">
        <v>141</v>
      </c>
      <c r="C21" s="6">
        <v>372652200</v>
      </c>
    </row>
    <row r="22" spans="1:3" ht="14.5" customHeight="1" x14ac:dyDescent="0.35">
      <c r="A22" s="51"/>
      <c r="B22" s="53" t="s">
        <v>19</v>
      </c>
      <c r="C22" s="54"/>
    </row>
    <row r="23" spans="1:3" ht="14.5" customHeight="1" x14ac:dyDescent="0.35">
      <c r="A23" s="51"/>
      <c r="B23" s="39"/>
      <c r="C23" s="39"/>
    </row>
    <row r="24" spans="1:3" x14ac:dyDescent="0.35">
      <c r="A24" s="5" t="s">
        <v>20</v>
      </c>
      <c r="B24" s="7" t="s">
        <v>142</v>
      </c>
    </row>
    <row r="25" spans="1:3" x14ac:dyDescent="0.35">
      <c r="A25" s="5" t="s">
        <v>21</v>
      </c>
      <c r="B25" s="39" t="s">
        <v>143</v>
      </c>
      <c r="C25" s="39"/>
    </row>
    <row r="26" spans="1:3" x14ac:dyDescent="0.35">
      <c r="A26" s="5" t="s">
        <v>22</v>
      </c>
      <c r="B26" s="39" t="s">
        <v>144</v>
      </c>
      <c r="C26" s="39"/>
    </row>
    <row r="27" spans="1:3" x14ac:dyDescent="0.35">
      <c r="A27" s="5" t="s">
        <v>23</v>
      </c>
      <c r="B27" s="45">
        <v>45546</v>
      </c>
      <c r="C27" s="46"/>
    </row>
    <row r="28" spans="1:3" x14ac:dyDescent="0.35">
      <c r="A28" s="5" t="s">
        <v>24</v>
      </c>
      <c r="B28" s="45">
        <v>45545</v>
      </c>
      <c r="C28" s="46"/>
    </row>
    <row r="29" spans="1:3" x14ac:dyDescent="0.35">
      <c r="A29" s="5" t="s">
        <v>25</v>
      </c>
      <c r="B29" s="47">
        <v>45575</v>
      </c>
      <c r="C29" s="39"/>
    </row>
  </sheetData>
  <mergeCells count="24">
    <mergeCell ref="B28:C28"/>
    <mergeCell ref="B29:C29"/>
    <mergeCell ref="A12:A14"/>
    <mergeCell ref="B12:C14"/>
    <mergeCell ref="B23:C23"/>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abSelected="1" topLeftCell="A19" zoomScale="90" zoomScaleNormal="90" workbookViewId="0">
      <selection activeCell="C30" sqref="C30"/>
    </sheetView>
  </sheetViews>
  <sheetFormatPr baseColWidth="10" defaultColWidth="0" defaultRowHeight="14.5" x14ac:dyDescent="0.35"/>
  <cols>
    <col min="1" max="1" width="44.453125" customWidth="1"/>
    <col min="2" max="2" width="25.81640625" customWidth="1"/>
    <col min="3" max="3" width="100.7265625" customWidth="1"/>
    <col min="4" max="16384" width="11.453125" hidden="1"/>
  </cols>
  <sheetData>
    <row r="1" spans="1:3" ht="18.5" x14ac:dyDescent="0.35">
      <c r="A1" s="55" t="s">
        <v>26</v>
      </c>
      <c r="B1" s="55"/>
      <c r="C1" s="55"/>
    </row>
    <row r="2" spans="1:3" x14ac:dyDescent="0.35">
      <c r="A2" s="13" t="s">
        <v>27</v>
      </c>
      <c r="B2" s="56" t="s">
        <v>146</v>
      </c>
      <c r="C2" s="57"/>
    </row>
    <row r="3" spans="1:3" x14ac:dyDescent="0.35">
      <c r="A3" s="5" t="s">
        <v>1</v>
      </c>
      <c r="B3" s="39" t="str">
        <f>'GENERALES NOTA 322'!B2:C2</f>
        <v>180013103002-2019-00212-00</v>
      </c>
      <c r="C3" s="39"/>
    </row>
    <row r="4" spans="1:3" x14ac:dyDescent="0.35">
      <c r="A4" s="5" t="s">
        <v>2</v>
      </c>
      <c r="B4" s="39" t="str">
        <f>'GENERALES NOTA 322'!B3:C3</f>
        <v>JUZGADO 02 CIVIL DEL CIRCUITO DE FLORENCIA</v>
      </c>
      <c r="C4" s="39"/>
    </row>
    <row r="5" spans="1:3" x14ac:dyDescent="0.35">
      <c r="A5" s="5" t="s">
        <v>3</v>
      </c>
      <c r="B5" s="39" t="str">
        <f>'GENERALES NOTA 322'!B4:C4</f>
        <v xml:space="preserve">CAFESALUD EPS S. A. EN LIQUIDACIÓN - SALUDCOOP CLINICA SANTA ISABEL LTDA. -  MEDIMAS EPS S.A.S. - CLÍNICA MEDILASER S.A. </v>
      </c>
      <c r="C5" s="39"/>
    </row>
    <row r="6" spans="1:3" x14ac:dyDescent="0.35">
      <c r="A6" s="5" t="s">
        <v>4</v>
      </c>
      <c r="B6" s="39" t="str">
        <f>'GENERALES NOTA 322'!B5:C5</f>
        <v>HECTOR ALEXIS FLOREZ HURTATIS (HIJO - 03/07/1992) - LUISA MARIA SERRANO FLOREZ (HIJA - 04/10/2000) - MARIA LUISA HURTATIS ABELLA (MADRE) - HUGO ANTONIO FLOREZ HURTATIS (HERMANO) - JENNY FLOREZ HURTATIS (HERMANA) - JAMIE FLOREZ HURTATIS (HERMANA)</v>
      </c>
      <c r="C6" s="39"/>
    </row>
    <row r="7" spans="1:3" x14ac:dyDescent="0.35">
      <c r="A7" s="5" t="s">
        <v>5</v>
      </c>
      <c r="B7" s="39" t="str">
        <f>'GENERALES NOTA 322'!B6:C6</f>
        <v>LLAMADA EN GARANTIA</v>
      </c>
      <c r="C7" s="39"/>
    </row>
    <row r="8" spans="1:3" x14ac:dyDescent="0.35">
      <c r="A8" s="13" t="s">
        <v>28</v>
      </c>
      <c r="B8" s="39">
        <v>22027503</v>
      </c>
      <c r="C8" s="39"/>
    </row>
    <row r="9" spans="1:3" x14ac:dyDescent="0.35">
      <c r="A9" s="13" t="s">
        <v>11</v>
      </c>
      <c r="B9" s="39" t="s">
        <v>147</v>
      </c>
      <c r="C9" s="39"/>
    </row>
    <row r="10" spans="1:3" x14ac:dyDescent="0.35">
      <c r="A10" s="13" t="s">
        <v>29</v>
      </c>
      <c r="B10" s="56">
        <v>3000000000</v>
      </c>
      <c r="C10" s="58"/>
    </row>
    <row r="11" spans="1:3" x14ac:dyDescent="0.35">
      <c r="A11" s="13" t="s">
        <v>30</v>
      </c>
      <c r="B11" s="56" t="s">
        <v>148</v>
      </c>
      <c r="C11" s="57"/>
    </row>
    <row r="12" spans="1:3" x14ac:dyDescent="0.35">
      <c r="A12" s="13" t="s">
        <v>31</v>
      </c>
      <c r="B12" s="42" t="s">
        <v>119</v>
      </c>
      <c r="C12" s="43"/>
    </row>
    <row r="13" spans="1:3" x14ac:dyDescent="0.35">
      <c r="A13" s="13" t="s">
        <v>32</v>
      </c>
      <c r="B13" s="39" t="s">
        <v>149</v>
      </c>
      <c r="C13" s="39"/>
    </row>
    <row r="14" spans="1:3" x14ac:dyDescent="0.35">
      <c r="A14" s="13" t="s">
        <v>33</v>
      </c>
      <c r="B14" s="39" t="s">
        <v>98</v>
      </c>
      <c r="C14" s="39"/>
    </row>
    <row r="15" spans="1:3" x14ac:dyDescent="0.35">
      <c r="A15" s="13" t="s">
        <v>34</v>
      </c>
      <c r="B15" s="39" t="s">
        <v>98</v>
      </c>
      <c r="C15" s="39"/>
    </row>
    <row r="16" spans="1:3" x14ac:dyDescent="0.35">
      <c r="A16" s="59" t="s">
        <v>35</v>
      </c>
      <c r="B16" s="39"/>
      <c r="C16" s="39"/>
    </row>
    <row r="17" spans="1:3" x14ac:dyDescent="0.35">
      <c r="A17" s="60"/>
      <c r="B17" s="9" t="s">
        <v>36</v>
      </c>
      <c r="C17" s="10" t="s">
        <v>37</v>
      </c>
    </row>
    <row r="18" spans="1:3" x14ac:dyDescent="0.35">
      <c r="A18" s="60"/>
      <c r="B18" s="11"/>
      <c r="C18" s="11"/>
    </row>
    <row r="19" spans="1:3" x14ac:dyDescent="0.35">
      <c r="A19" s="60"/>
      <c r="B19" s="11"/>
      <c r="C19" s="11"/>
    </row>
    <row r="20" spans="1:3" x14ac:dyDescent="0.35">
      <c r="A20" s="60"/>
      <c r="B20" s="11"/>
      <c r="C20" s="11"/>
    </row>
    <row r="21" spans="1:3" x14ac:dyDescent="0.35">
      <c r="A21" s="13" t="s">
        <v>38</v>
      </c>
      <c r="B21" s="39"/>
      <c r="C21" s="39"/>
    </row>
    <row r="22" spans="1:3" x14ac:dyDescent="0.35">
      <c r="A22" s="13" t="s">
        <v>39</v>
      </c>
      <c r="B22" s="42"/>
      <c r="C22" s="43"/>
    </row>
    <row r="23" spans="1:3" x14ac:dyDescent="0.35">
      <c r="A23" s="13" t="s">
        <v>40</v>
      </c>
      <c r="B23" s="39" t="s">
        <v>114</v>
      </c>
      <c r="C23" s="39"/>
    </row>
    <row r="24" spans="1:3" x14ac:dyDescent="0.35">
      <c r="A24" s="13" t="s">
        <v>41</v>
      </c>
      <c r="B24" s="39"/>
      <c r="C24" s="39"/>
    </row>
    <row r="25" spans="1:3" x14ac:dyDescent="0.35">
      <c r="A25" s="13" t="s">
        <v>42</v>
      </c>
      <c r="B25" s="39"/>
      <c r="C25" s="39"/>
    </row>
    <row r="26" spans="1:3" x14ac:dyDescent="0.35">
      <c r="A26" s="12" t="s">
        <v>43</v>
      </c>
      <c r="B26" s="39" t="s">
        <v>97</v>
      </c>
      <c r="C26" s="39"/>
    </row>
    <row r="27" spans="1:3" x14ac:dyDescent="0.35">
      <c r="A27" s="61" t="s">
        <v>44</v>
      </c>
      <c r="B27" s="61"/>
      <c r="C27" s="61"/>
    </row>
    <row r="28" spans="1:3" ht="14.5" customHeight="1" x14ac:dyDescent="0.35">
      <c r="A28" s="62" t="s">
        <v>45</v>
      </c>
      <c r="B28" s="63"/>
      <c r="C28" s="30"/>
    </row>
    <row r="29" spans="1:3" ht="14.5" customHeight="1" x14ac:dyDescent="0.35">
      <c r="A29" s="64" t="s">
        <v>46</v>
      </c>
      <c r="B29" s="65"/>
    </row>
    <row r="30" spans="1:3" ht="14.5" customHeight="1" x14ac:dyDescent="0.35">
      <c r="A30" s="64" t="s">
        <v>150</v>
      </c>
      <c r="B30" s="65"/>
      <c r="C30" s="31" t="s">
        <v>151</v>
      </c>
    </row>
    <row r="31" spans="1:3" ht="14.5" customHeight="1" x14ac:dyDescent="0.35">
      <c r="A31" s="64" t="s">
        <v>47</v>
      </c>
      <c r="B31" s="65"/>
      <c r="C31" s="30"/>
    </row>
    <row r="32" spans="1:3" x14ac:dyDescent="0.35">
      <c r="A32" s="64"/>
      <c r="B32" s="65"/>
      <c r="C32" s="30"/>
    </row>
    <row r="33" spans="1:3" ht="14.5" customHeight="1" x14ac:dyDescent="0.35">
      <c r="A33" s="64" t="s">
        <v>48</v>
      </c>
      <c r="B33" s="65"/>
      <c r="C33" s="30"/>
    </row>
    <row r="34" spans="1:3" ht="14.5" customHeight="1" x14ac:dyDescent="0.35">
      <c r="A34" s="64" t="s">
        <v>49</v>
      </c>
      <c r="B34" s="65"/>
      <c r="C34" s="32"/>
    </row>
    <row r="35" spans="1:3" x14ac:dyDescent="0.35">
      <c r="A35" s="62" t="s">
        <v>50</v>
      </c>
      <c r="B35" s="63"/>
      <c r="C35" s="33"/>
    </row>
    <row r="36" spans="1:3" x14ac:dyDescent="0.35">
      <c r="A36" s="67" t="s">
        <v>51</v>
      </c>
      <c r="B36" s="67"/>
      <c r="C36" s="67"/>
    </row>
    <row r="37" spans="1:3" x14ac:dyDescent="0.35">
      <c r="A37" s="66" t="s">
        <v>52</v>
      </c>
      <c r="B37" s="66"/>
      <c r="C37" s="11" t="s">
        <v>152</v>
      </c>
    </row>
    <row r="38" spans="1:3" x14ac:dyDescent="0.35">
      <c r="A38" s="66" t="s">
        <v>53</v>
      </c>
      <c r="B38" s="66"/>
      <c r="C38" s="11" t="s">
        <v>152</v>
      </c>
    </row>
    <row r="39" spans="1:3" x14ac:dyDescent="0.35">
      <c r="A39" s="66" t="s">
        <v>54</v>
      </c>
      <c r="B39" s="66"/>
      <c r="C39" s="11" t="s">
        <v>152</v>
      </c>
    </row>
    <row r="40" spans="1:3" x14ac:dyDescent="0.35">
      <c r="A40" s="66" t="s">
        <v>55</v>
      </c>
      <c r="B40" s="66"/>
      <c r="C40" s="11" t="s">
        <v>152</v>
      </c>
    </row>
    <row r="41" spans="1:3" x14ac:dyDescent="0.35">
      <c r="A41" s="66" t="s">
        <v>56</v>
      </c>
      <c r="B41" s="66"/>
      <c r="C41" s="11" t="s">
        <v>152</v>
      </c>
    </row>
    <row r="42" spans="1:3" x14ac:dyDescent="0.35">
      <c r="A42" s="66" t="s">
        <v>57</v>
      </c>
      <c r="B42" s="66"/>
      <c r="C42" s="11" t="s">
        <v>152</v>
      </c>
    </row>
    <row r="43" spans="1:3" x14ac:dyDescent="0.35">
      <c r="A43" s="66" t="s">
        <v>58</v>
      </c>
      <c r="B43" s="66"/>
      <c r="C43" s="11" t="s">
        <v>152</v>
      </c>
    </row>
    <row r="44" spans="1:3" x14ac:dyDescent="0.35">
      <c r="A44" s="66" t="s">
        <v>59</v>
      </c>
      <c r="B44" s="66"/>
      <c r="C44" s="11" t="s">
        <v>152</v>
      </c>
    </row>
    <row r="45" spans="1:3" x14ac:dyDescent="0.35">
      <c r="A45" s="66" t="s">
        <v>60</v>
      </c>
      <c r="B45" s="66"/>
      <c r="C45" s="11" t="s">
        <v>152</v>
      </c>
    </row>
    <row r="46" spans="1:3" x14ac:dyDescent="0.35">
      <c r="A46" s="66" t="s">
        <v>61</v>
      </c>
      <c r="B46" s="66"/>
      <c r="C46" s="11" t="s">
        <v>152</v>
      </c>
    </row>
    <row r="47" spans="1:3" x14ac:dyDescent="0.35">
      <c r="A47" s="66" t="s">
        <v>62</v>
      </c>
      <c r="B47" s="66"/>
      <c r="C47" s="11" t="s">
        <v>152</v>
      </c>
    </row>
    <row r="48" spans="1:3" x14ac:dyDescent="0.35">
      <c r="A48" s="66" t="s">
        <v>63</v>
      </c>
      <c r="B48" s="66"/>
      <c r="C48" s="11" t="s">
        <v>152</v>
      </c>
    </row>
    <row r="49" spans="1:3" x14ac:dyDescent="0.35">
      <c r="A49" s="66" t="s">
        <v>64</v>
      </c>
      <c r="B49" s="66"/>
      <c r="C49" s="11" t="s">
        <v>152</v>
      </c>
    </row>
    <row r="50" spans="1:3" x14ac:dyDescent="0.35">
      <c r="A50" s="66" t="s">
        <v>65</v>
      </c>
      <c r="B50" s="66"/>
      <c r="C50" s="11" t="s">
        <v>152</v>
      </c>
    </row>
    <row r="51" spans="1:3" x14ac:dyDescent="0.35">
      <c r="A51" s="66" t="s">
        <v>66</v>
      </c>
      <c r="B51" s="66"/>
      <c r="C51" s="11" t="s">
        <v>152</v>
      </c>
    </row>
    <row r="52" spans="1:3" x14ac:dyDescent="0.35">
      <c r="A52" s="66" t="s">
        <v>67</v>
      </c>
      <c r="B52" s="66"/>
      <c r="C52" s="11" t="s">
        <v>152</v>
      </c>
    </row>
    <row r="53" spans="1:3" x14ac:dyDescent="0.3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B1" zoomScaleNormal="100" workbookViewId="0">
      <selection activeCell="B9" sqref="B9:C9"/>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4" width="11.453125" hidden="1"/>
  </cols>
  <sheetData>
    <row r="1" spans="1:6" ht="18.5" x14ac:dyDescent="0.35">
      <c r="A1" s="55" t="s">
        <v>68</v>
      </c>
      <c r="B1" s="55"/>
      <c r="C1" s="55"/>
    </row>
    <row r="2" spans="1:6" x14ac:dyDescent="0.35">
      <c r="A2" s="19" t="s">
        <v>27</v>
      </c>
      <c r="B2" s="85" t="str">
        <f>'[2]AUTOS NOTA 321'!B2:C2</f>
        <v xml:space="preserve">SINIESTRO   LEGIS </v>
      </c>
      <c r="C2" s="86"/>
    </row>
    <row r="3" spans="1:6" x14ac:dyDescent="0.35">
      <c r="A3" s="20" t="s">
        <v>1</v>
      </c>
      <c r="B3" s="87" t="str">
        <f>'GENERALES NOTA 322'!B2:C2</f>
        <v>180013103002-2019-00212-00</v>
      </c>
      <c r="C3" s="87"/>
    </row>
    <row r="4" spans="1:6" x14ac:dyDescent="0.35">
      <c r="A4" s="20" t="s">
        <v>2</v>
      </c>
      <c r="B4" s="87" t="str">
        <f>'GENERALES NOTA 322'!B3:C3</f>
        <v>JUZGADO 02 CIVIL DEL CIRCUITO DE FLORENCIA</v>
      </c>
      <c r="C4" s="87"/>
    </row>
    <row r="5" spans="1:6" x14ac:dyDescent="0.35">
      <c r="A5" s="20" t="s">
        <v>3</v>
      </c>
      <c r="B5" s="87" t="str">
        <f>'GENERALES NOTA 322'!B4:C4</f>
        <v xml:space="preserve">CAFESALUD EPS S. A. EN LIQUIDACIÓN - SALUDCOOP CLINICA SANTA ISABEL LTDA. -  MEDIMAS EPS S.A.S. - CLÍNICA MEDILASER S.A. </v>
      </c>
      <c r="C5" s="87"/>
    </row>
    <row r="6" spans="1:6" ht="14.5" customHeight="1" x14ac:dyDescent="0.35">
      <c r="A6" s="20" t="s">
        <v>4</v>
      </c>
      <c r="B6" s="87" t="str">
        <f>'GENERALES NOTA 322'!B5:C5</f>
        <v>HECTOR ALEXIS FLOREZ HURTATIS (HIJO - 03/07/1992) - LUISA MARIA SERRANO FLOREZ (HIJA - 04/10/2000) - MARIA LUISA HURTATIS ABELLA (MADRE) - HUGO ANTONIO FLOREZ HURTATIS (HERMANO) - JENNY FLOREZ HURTATIS (HERMANA) - JAMIE FLOREZ HURTATIS (HERMANA)</v>
      </c>
      <c r="C6" s="87"/>
    </row>
    <row r="7" spans="1:6" x14ac:dyDescent="0.35">
      <c r="A7" s="20" t="s">
        <v>5</v>
      </c>
      <c r="B7" s="87" t="str">
        <f>'GENERALES NOTA 322'!B6:C6</f>
        <v>LLAMADA EN GARANTIA</v>
      </c>
      <c r="C7" s="87"/>
    </row>
    <row r="8" spans="1:6" ht="29" x14ac:dyDescent="0.35">
      <c r="A8" s="20" t="s">
        <v>13</v>
      </c>
      <c r="B8" s="81">
        <f>SUM(C10:C11)</f>
        <v>318059152</v>
      </c>
      <c r="C8" s="82"/>
    </row>
    <row r="9" spans="1:6" x14ac:dyDescent="0.35">
      <c r="A9" s="88" t="s">
        <v>14</v>
      </c>
      <c r="B9" s="72" t="s">
        <v>15</v>
      </c>
      <c r="C9" s="73"/>
    </row>
    <row r="10" spans="1:6" x14ac:dyDescent="0.35">
      <c r="A10" s="88"/>
      <c r="B10" s="21" t="s">
        <v>16</v>
      </c>
      <c r="C10" s="18">
        <f>'GENERALES NOTA 322'!C17</f>
        <v>308059152</v>
      </c>
    </row>
    <row r="11" spans="1:6" x14ac:dyDescent="0.35">
      <c r="A11" s="88"/>
      <c r="B11" s="21" t="s">
        <v>17</v>
      </c>
      <c r="C11" s="18">
        <f>'GENERALES NOTA 322'!C18</f>
        <v>10000000</v>
      </c>
    </row>
    <row r="12" spans="1:6" x14ac:dyDescent="0.35">
      <c r="A12" s="88"/>
      <c r="B12" s="72"/>
      <c r="C12" s="73"/>
    </row>
    <row r="13" spans="1:6" x14ac:dyDescent="0.35">
      <c r="A13" s="88"/>
      <c r="B13" s="21" t="s">
        <v>69</v>
      </c>
      <c r="C13" s="23"/>
    </row>
    <row r="14" spans="1:6" x14ac:dyDescent="0.35">
      <c r="A14" s="88"/>
      <c r="B14" s="21" t="s">
        <v>70</v>
      </c>
      <c r="C14" s="23"/>
      <c r="E14" t="s">
        <v>71</v>
      </c>
      <c r="F14" s="16">
        <v>0.7</v>
      </c>
    </row>
    <row r="15" spans="1:6" x14ac:dyDescent="0.35">
      <c r="A15" s="22" t="s">
        <v>72</v>
      </c>
      <c r="B15" s="85" t="s">
        <v>73</v>
      </c>
      <c r="C15" s="86" t="s">
        <v>73</v>
      </c>
    </row>
    <row r="16" spans="1:6" ht="15" customHeight="1" x14ac:dyDescent="0.35">
      <c r="A16" s="20" t="s">
        <v>74</v>
      </c>
      <c r="B16" s="83"/>
      <c r="C16" s="84"/>
    </row>
    <row r="17" spans="1:3" ht="28.5" customHeight="1" x14ac:dyDescent="0.35">
      <c r="A17" s="14" t="s">
        <v>75</v>
      </c>
      <c r="B17" s="74">
        <f>((C19+C20+C22+C23)-C26)*C25*C27</f>
        <v>420000000</v>
      </c>
      <c r="C17" s="74"/>
    </row>
    <row r="18" spans="1:3" x14ac:dyDescent="0.35">
      <c r="A18" s="22" t="s">
        <v>76</v>
      </c>
      <c r="B18" s="75" t="s">
        <v>15</v>
      </c>
      <c r="C18" s="76"/>
    </row>
    <row r="19" spans="1:3" x14ac:dyDescent="0.35">
      <c r="A19" s="70"/>
      <c r="B19" s="21" t="s">
        <v>16</v>
      </c>
      <c r="C19" s="18"/>
    </row>
    <row r="20" spans="1:3" x14ac:dyDescent="0.35">
      <c r="A20" s="71"/>
      <c r="B20" s="21" t="s">
        <v>17</v>
      </c>
      <c r="C20" s="18">
        <v>0</v>
      </c>
    </row>
    <row r="21" spans="1:3" x14ac:dyDescent="0.35">
      <c r="A21" s="71"/>
      <c r="B21" s="72" t="s">
        <v>18</v>
      </c>
      <c r="C21" s="73"/>
    </row>
    <row r="22" spans="1:3" x14ac:dyDescent="0.35">
      <c r="A22" s="71"/>
      <c r="B22" s="21" t="s">
        <v>69</v>
      </c>
      <c r="C22" s="18">
        <v>420000000</v>
      </c>
    </row>
    <row r="23" spans="1:3" ht="29" x14ac:dyDescent="0.35">
      <c r="A23" s="71"/>
      <c r="B23" s="21" t="s">
        <v>77</v>
      </c>
      <c r="C23" s="18">
        <v>0</v>
      </c>
    </row>
    <row r="24" spans="1:3" x14ac:dyDescent="0.35">
      <c r="A24" s="71"/>
      <c r="B24" s="72" t="s">
        <v>78</v>
      </c>
      <c r="C24" s="73"/>
    </row>
    <row r="25" spans="1:3" x14ac:dyDescent="0.35">
      <c r="A25" s="24"/>
      <c r="B25" s="21" t="s">
        <v>79</v>
      </c>
      <c r="C25" s="25">
        <v>1</v>
      </c>
    </row>
    <row r="26" spans="1:3" x14ac:dyDescent="0.35">
      <c r="A26" s="26"/>
      <c r="B26" s="21" t="s">
        <v>30</v>
      </c>
      <c r="C26" s="27">
        <v>0</v>
      </c>
    </row>
    <row r="27" spans="1:3" x14ac:dyDescent="0.35">
      <c r="A27" s="26"/>
      <c r="B27" s="21" t="s">
        <v>80</v>
      </c>
      <c r="C27" s="25">
        <v>1</v>
      </c>
    </row>
    <row r="28" spans="1:3" x14ac:dyDescent="0.35">
      <c r="A28" s="17" t="s">
        <v>81</v>
      </c>
      <c r="B28" s="74">
        <f>IFERROR(B17*(VLOOKUP(B15,Hoja2!$G$1:$H$6,2,0)),16666)</f>
        <v>63000000</v>
      </c>
      <c r="C28" s="74"/>
    </row>
    <row r="29" spans="1:3" ht="29" x14ac:dyDescent="0.35">
      <c r="A29" s="20" t="s">
        <v>82</v>
      </c>
      <c r="B29" s="77"/>
      <c r="C29" s="78"/>
    </row>
    <row r="30" spans="1:3" ht="29" x14ac:dyDescent="0.35">
      <c r="A30" s="20" t="s">
        <v>83</v>
      </c>
      <c r="B30" s="79"/>
      <c r="C30" s="80"/>
    </row>
    <row r="31" spans="1:3" ht="18.5" x14ac:dyDescent="0.35">
      <c r="A31" s="28" t="s">
        <v>84</v>
      </c>
      <c r="B31" s="28"/>
      <c r="C31" s="28"/>
    </row>
    <row r="32" spans="1:3" x14ac:dyDescent="0.35">
      <c r="A32" s="29" t="s">
        <v>85</v>
      </c>
      <c r="B32" s="69"/>
      <c r="C32" s="69"/>
    </row>
    <row r="33" spans="1:3" x14ac:dyDescent="0.35">
      <c r="A33" s="29" t="s">
        <v>86</v>
      </c>
      <c r="B33" s="69"/>
      <c r="C33" s="69"/>
    </row>
    <row r="34" spans="1:3" x14ac:dyDescent="0.35">
      <c r="A34" s="26"/>
      <c r="B34" s="26"/>
      <c r="C34" s="26"/>
    </row>
    <row r="35" spans="1:3" x14ac:dyDescent="0.35">
      <c r="A35" s="26"/>
      <c r="B35" s="26"/>
      <c r="C35" s="26"/>
    </row>
    <row r="36" spans="1:3" x14ac:dyDescent="0.35">
      <c r="A36" s="26"/>
      <c r="B36" s="26"/>
      <c r="C36" s="26"/>
    </row>
    <row r="37" spans="1:3" x14ac:dyDescent="0.35">
      <c r="A37" s="26"/>
      <c r="B37" s="26"/>
      <c r="C37" s="26"/>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5" x14ac:dyDescent="0.35"/>
  <cols>
    <col min="1" max="1" width="30.453125" customWidth="1"/>
    <col min="2" max="3" width="69.26953125" customWidth="1"/>
    <col min="4" max="16384" width="10.81640625" hidden="1"/>
  </cols>
  <sheetData>
    <row r="1" spans="1:3" ht="18.5" x14ac:dyDescent="0.35">
      <c r="A1" s="55" t="s">
        <v>87</v>
      </c>
      <c r="B1" s="55"/>
      <c r="C1" s="55"/>
    </row>
    <row r="2" spans="1:3" ht="17.149999999999999" customHeight="1" x14ac:dyDescent="0.35">
      <c r="A2" s="13" t="s">
        <v>27</v>
      </c>
      <c r="B2" s="56" t="str">
        <f>'[2]AUTOS NOTA 321'!B2:C2</f>
        <v xml:space="preserve">SINIESTRO   LEGIS </v>
      </c>
      <c r="C2" s="57"/>
    </row>
    <row r="3" spans="1:3" ht="16" customHeight="1" x14ac:dyDescent="0.35">
      <c r="A3" s="5" t="s">
        <v>1</v>
      </c>
      <c r="B3" s="39" t="str">
        <f>'GENERALES NOTA 322'!B2:C2</f>
        <v>180013103002-2019-00212-00</v>
      </c>
      <c r="C3" s="39"/>
    </row>
    <row r="4" spans="1:3" x14ac:dyDescent="0.35">
      <c r="A4" s="5" t="s">
        <v>2</v>
      </c>
      <c r="B4" s="39" t="str">
        <f>'GENERALES NOTA 322'!B3:C3</f>
        <v>JUZGADO 02 CIVIL DEL CIRCUITO DE FLORENCIA</v>
      </c>
      <c r="C4" s="39"/>
    </row>
    <row r="5" spans="1:3" ht="29.15" customHeight="1" x14ac:dyDescent="0.35">
      <c r="A5" s="5" t="s">
        <v>3</v>
      </c>
      <c r="B5" s="39" t="str">
        <f>'GENERALES NOTA 322'!B4:C4</f>
        <v xml:space="preserve">CAFESALUD EPS S. A. EN LIQUIDACIÓN - SALUDCOOP CLINICA SANTA ISABEL LTDA. -  MEDIMAS EPS S.A.S. - CLÍNICA MEDILASER S.A. </v>
      </c>
      <c r="C5" s="39"/>
    </row>
    <row r="6" spans="1:3" x14ac:dyDescent="0.35">
      <c r="A6" s="5" t="s">
        <v>4</v>
      </c>
      <c r="B6" s="39" t="str">
        <f>'GENERALES NOTA 322'!B5:C5</f>
        <v>HECTOR ALEXIS FLOREZ HURTATIS (HIJO - 03/07/1992) - LUISA MARIA SERRANO FLOREZ (HIJA - 04/10/2000) - MARIA LUISA HURTATIS ABELLA (MADRE) - HUGO ANTONIO FLOREZ HURTATIS (HERMANO) - JENNY FLOREZ HURTATIS (HERMANA) - JAMIE FLOREZ HURTATIS (HERMANA)</v>
      </c>
      <c r="C6" s="39"/>
    </row>
    <row r="7" spans="1:3" ht="43.5" customHeight="1" x14ac:dyDescent="0.35">
      <c r="A7" s="5" t="s">
        <v>5</v>
      </c>
      <c r="B7" s="39" t="str">
        <f>'GENERALES NOTA 322'!B6:C6</f>
        <v>LLAMADA EN GARANTIA</v>
      </c>
      <c r="C7" s="39"/>
    </row>
    <row r="8" spans="1:3" x14ac:dyDescent="0.35">
      <c r="A8" s="5" t="s">
        <v>88</v>
      </c>
      <c r="B8" s="39"/>
      <c r="C8" s="39"/>
    </row>
    <row r="9" spans="1:3" x14ac:dyDescent="0.35">
      <c r="A9" s="15" t="s">
        <v>76</v>
      </c>
      <c r="B9" s="89"/>
      <c r="C9" s="89"/>
    </row>
    <row r="10" spans="1:3" x14ac:dyDescent="0.35">
      <c r="A10" s="15" t="s">
        <v>89</v>
      </c>
      <c r="B10" s="39"/>
      <c r="C10" s="39"/>
    </row>
    <row r="11" spans="1:3" ht="29" x14ac:dyDescent="0.35">
      <c r="A11" s="15" t="s">
        <v>90</v>
      </c>
      <c r="B11" s="90"/>
      <c r="C11" s="68"/>
    </row>
    <row r="12" spans="1:3" ht="58" x14ac:dyDescent="0.35">
      <c r="A12" s="5" t="s">
        <v>91</v>
      </c>
      <c r="B12" s="39"/>
      <c r="C12" s="39"/>
    </row>
    <row r="13" spans="1:3" ht="58" x14ac:dyDescent="0.35">
      <c r="A13" s="5" t="s">
        <v>92</v>
      </c>
      <c r="B13" s="39"/>
      <c r="C13" s="39"/>
    </row>
    <row r="14" spans="1:3" x14ac:dyDescent="0.35">
      <c r="A14" s="5" t="s">
        <v>93</v>
      </c>
      <c r="B14" s="11"/>
      <c r="C14" s="11"/>
    </row>
    <row r="15" spans="1:3" x14ac:dyDescent="0.35">
      <c r="A15" s="15" t="s">
        <v>94</v>
      </c>
      <c r="B15" s="39"/>
      <c r="C15" s="39"/>
    </row>
    <row r="16" spans="1:3" x14ac:dyDescent="0.35">
      <c r="A16" s="11" t="s">
        <v>95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53125" defaultRowHeight="14.5" x14ac:dyDescent="0.35"/>
  <sheetData>
    <row r="1" spans="1:1" x14ac:dyDescent="0.35">
      <c r="A1" t="s">
        <v>96</v>
      </c>
    </row>
    <row r="2" spans="1:1" x14ac:dyDescent="0.35">
      <c r="A2"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4296875" defaultRowHeight="14.5" x14ac:dyDescent="0.35"/>
  <cols>
    <col min="4" max="4" width="20.1796875" bestFit="1" customWidth="1"/>
    <col min="5" max="5" width="42.81640625" bestFit="1" customWidth="1"/>
    <col min="7" max="7" width="26.453125" customWidth="1"/>
  </cols>
  <sheetData>
    <row r="1" spans="1:12" x14ac:dyDescent="0.35">
      <c r="A1" s="8" t="s">
        <v>31</v>
      </c>
      <c r="B1" t="s">
        <v>98</v>
      </c>
      <c r="C1" s="8" t="s">
        <v>35</v>
      </c>
      <c r="D1" s="8" t="s">
        <v>39</v>
      </c>
      <c r="E1" s="3" t="s">
        <v>40</v>
      </c>
      <c r="F1" s="2" t="s">
        <v>71</v>
      </c>
      <c r="G1" s="2" t="s">
        <v>99</v>
      </c>
      <c r="H1" s="4">
        <v>0.7</v>
      </c>
      <c r="I1" t="s">
        <v>100</v>
      </c>
      <c r="J1" t="s">
        <v>101</v>
      </c>
      <c r="L1" t="s">
        <v>6</v>
      </c>
    </row>
    <row r="2" spans="1:12" x14ac:dyDescent="0.35">
      <c r="A2" t="s">
        <v>102</v>
      </c>
      <c r="B2" t="s">
        <v>97</v>
      </c>
      <c r="C2" t="s">
        <v>103</v>
      </c>
      <c r="D2" s="2" t="s">
        <v>104</v>
      </c>
      <c r="E2" s="1" t="s">
        <v>105</v>
      </c>
      <c r="F2" s="2" t="s">
        <v>106</v>
      </c>
      <c r="G2" s="2" t="s">
        <v>107</v>
      </c>
      <c r="H2" s="4">
        <v>0.25</v>
      </c>
      <c r="I2" t="s">
        <v>108</v>
      </c>
      <c r="J2" t="s">
        <v>109</v>
      </c>
      <c r="L2" t="s">
        <v>110</v>
      </c>
    </row>
    <row r="3" spans="1:12" x14ac:dyDescent="0.35">
      <c r="A3" t="s">
        <v>111</v>
      </c>
      <c r="C3" t="s">
        <v>112</v>
      </c>
      <c r="D3" s="2" t="s">
        <v>113</v>
      </c>
      <c r="E3" s="1" t="s">
        <v>114</v>
      </c>
      <c r="F3" s="2" t="s">
        <v>115</v>
      </c>
      <c r="G3" s="2" t="s">
        <v>116</v>
      </c>
      <c r="H3" s="4">
        <v>0.55000000000000004</v>
      </c>
      <c r="I3" t="s">
        <v>117</v>
      </c>
      <c r="J3" t="s">
        <v>118</v>
      </c>
    </row>
    <row r="4" spans="1:12" x14ac:dyDescent="0.35">
      <c r="A4" t="s">
        <v>119</v>
      </c>
      <c r="C4" t="s">
        <v>120</v>
      </c>
      <c r="E4" s="1" t="s">
        <v>121</v>
      </c>
      <c r="G4" s="2" t="s">
        <v>73</v>
      </c>
      <c r="H4" s="4">
        <v>0.15</v>
      </c>
      <c r="I4" t="s">
        <v>122</v>
      </c>
      <c r="J4" t="s">
        <v>123</v>
      </c>
    </row>
    <row r="5" spans="1:12" x14ac:dyDescent="0.35">
      <c r="A5" t="s">
        <v>124</v>
      </c>
      <c r="E5" s="1" t="s">
        <v>125</v>
      </c>
      <c r="G5" s="2" t="s">
        <v>126</v>
      </c>
      <c r="H5" s="4">
        <v>0.7</v>
      </c>
      <c r="I5" t="s">
        <v>127</v>
      </c>
      <c r="J5" t="s">
        <v>128</v>
      </c>
    </row>
    <row r="6" spans="1:12" x14ac:dyDescent="0.35">
      <c r="E6" s="1" t="s">
        <v>129</v>
      </c>
      <c r="G6" s="2" t="s">
        <v>130</v>
      </c>
      <c r="H6" s="4">
        <v>0.3</v>
      </c>
      <c r="J6" t="s">
        <v>131</v>
      </c>
    </row>
    <row r="7" spans="1:12" x14ac:dyDescent="0.35">
      <c r="E7" s="1" t="s">
        <v>132</v>
      </c>
      <c r="G7" s="2" t="s">
        <v>106</v>
      </c>
    </row>
    <row r="8" spans="1:12" x14ac:dyDescent="0.35">
      <c r="E8" s="1" t="s">
        <v>133</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F5870B-2586-4CDF-90F2-01D899E75D10}">
  <ds:schemaRefs>
    <ds:schemaRef ds:uri="http://schemas.microsoft.com/sharepoint/v3/contenttype/forms"/>
  </ds:schemaRefs>
</ds:datastoreItem>
</file>

<file path=customXml/itemProps2.xml><?xml version="1.0" encoding="utf-8"?>
<ds:datastoreItem xmlns:ds="http://schemas.openxmlformats.org/officeDocument/2006/customXml" ds:itemID="{3F6E1548-AAAD-47DF-8213-C4E465F49690}">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35BA12A4-28D8-4B43-A89E-841EEE465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Romero Garcia, Angela Maria (ALLIANZ COLOMBIA)</cp:lastModifiedBy>
  <cp:revision/>
  <dcterms:created xsi:type="dcterms:W3CDTF">2020-12-07T14:41:17Z</dcterms:created>
  <dcterms:modified xsi:type="dcterms:W3CDTF">2024-09-27T15:38:54Z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