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andre\Downloads\"/>
    </mc:Choice>
  </mc:AlternateContent>
  <xr:revisionPtr revIDLastSave="0" documentId="13_ncr:1_{C91D922A-2903-4109-AD00-04E30DF8C0BA}" xr6:coauthVersionLast="47" xr6:coauthVersionMax="47" xr10:uidLastSave="{00000000-0000-0000-0000-000000000000}"/>
  <bookViews>
    <workbookView xWindow="-108" yWindow="-108" windowWidth="23256" windowHeight="12456" activeTab="2"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1" l="1"/>
  <c r="B7" i="12"/>
  <c r="B7" i="11"/>
  <c r="B6" i="12"/>
  <c r="B5" i="12"/>
  <c r="B4" i="12"/>
  <c r="B3" i="12"/>
  <c r="B3" i="9"/>
  <c r="B2" i="12"/>
  <c r="B2" i="8"/>
  <c r="B6" i="11"/>
  <c r="B5" i="11"/>
  <c r="B4" i="11"/>
  <c r="B4" i="7"/>
  <c r="B5" i="7"/>
  <c r="B3" i="11"/>
  <c r="B2" i="11"/>
  <c r="B20" i="8"/>
  <c r="B40" i="8" s="1"/>
  <c r="B34" i="12"/>
  <c r="B15" i="12"/>
  <c r="H22" i="11"/>
  <c r="H24" i="11" s="1"/>
  <c r="F21" i="11"/>
  <c r="F23" i="11" s="1"/>
  <c r="H20" i="11"/>
  <c r="G20" i="11"/>
  <c r="G22" i="11" s="1"/>
  <c r="G24" i="11" s="1"/>
  <c r="F20" i="11"/>
  <c r="F22" i="11" s="1"/>
  <c r="F24" i="11" s="1"/>
  <c r="E20" i="11"/>
  <c r="E22" i="11" s="1"/>
  <c r="E24" i="11" s="1"/>
  <c r="D20" i="11"/>
  <c r="D22" i="11" s="1"/>
  <c r="D24" i="11" s="1"/>
  <c r="H19" i="11"/>
  <c r="H21" i="11" s="1"/>
  <c r="H23" i="11" s="1"/>
  <c r="G19" i="11"/>
  <c r="G21" i="11" s="1"/>
  <c r="G23" i="11" s="1"/>
  <c r="F19" i="11"/>
  <c r="E19" i="11"/>
  <c r="E21" i="11" s="1"/>
  <c r="E23" i="11" s="1"/>
  <c r="D19" i="11"/>
  <c r="D21" i="11" s="1"/>
  <c r="D23" i="11" s="1"/>
  <c r="B10" i="9" l="1"/>
  <c r="B9" i="11"/>
  <c r="B8" i="12"/>
  <c r="B2" i="9"/>
  <c r="B8" i="9" l="1"/>
  <c r="B7" i="9"/>
  <c r="B6" i="9"/>
  <c r="B5" i="9"/>
  <c r="B4" i="9"/>
  <c r="B8" i="8"/>
  <c r="B7" i="8"/>
  <c r="B6" i="8"/>
  <c r="B5" i="8"/>
  <c r="B4" i="8"/>
  <c r="B3" i="8"/>
  <c r="B8" i="7"/>
  <c r="B6" i="7" l="1"/>
  <c r="B7" i="7"/>
  <c r="B3" i="7"/>
  <c r="B9" i="8"/>
  <c r="B11" i="9" l="1"/>
</calcChain>
</file>

<file path=xl/sharedStrings.xml><?xml version="1.0" encoding="utf-8"?>
<sst xmlns="http://schemas.openxmlformats.org/spreadsheetml/2006/main" count="331" uniqueCount="221">
  <si>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</si>
  <si>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</si>
  <si>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</si>
  <si>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</si>
  <si>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</si>
  <si>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</si>
  <si>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</si>
  <si>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</si>
  <si>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</si>
  <si>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</si>
  <si>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</si>
  <si>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</si>
  <si>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</si>
  <si>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</si>
  <si>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</si>
  <si>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</si>
  <si>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</si>
  <si>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</si>
  <si>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</si>
  <si>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</si>
  <si>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</si>
  <si>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</si>
  <si>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</si>
  <si>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</si>
  <si>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</si>
  <si>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</si>
  <si>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</si>
  <si>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</si>
  <si>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</si>
  <si>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</si>
  <si>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</si>
  <si>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</si>
  <si>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</si>
  <si>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</si>
  <si>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</si>
  <si>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</si>
  <si>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</si>
  <si>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</si>
  <si>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</si>
  <si>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</si>
  <si>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</si>
  <si>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</si>
  <si>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</si>
  <si>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</si>
  <si>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</si>
  <si>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</si>
  <si>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</si>
  <si>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</si>
  <si>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</si>
  <si>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</si>
  <si>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</si>
  <si>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</si>
  <si>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</si>
  <si>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</si>
  <si>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</si>
  <si>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</si>
  <si>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</si>
  <si>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</si>
  <si>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</si>
  <si>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</si>
  <si>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</si>
  <si>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</si>
  <si>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</si>
  <si>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</si>
  <si>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</si>
  <si>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</si>
  <si>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</si>
  <si>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</si>
  <si>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</si>
  <si>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</si>
  <si>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</si>
  <si>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</si>
  <si>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</si>
  <si>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</si>
  <si>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</si>
  <si>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</si>
  <si>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</si>
  <si>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</si>
  <si>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</si>
  <si>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</si>
  <si>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</si>
  <si>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</si>
  <si>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</si>
  <si>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</si>
  <si>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</si>
  <si>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</si>
  <si>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</si>
  <si>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</si>
  <si>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</si>
  <si>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</si>
  <si>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</si>
  <si>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</si>
  <si>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</si>
  <si>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</si>
  <si>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</si>
  <si>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</si>
  <si>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</si>
  <si>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</si>
  <si>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</si>
  <si>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</si>
  <si>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</si>
  <si>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</si>
  <si>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</si>
  <si>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</si>
  <si>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</si>
  <si>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</si>
  <si>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</si>
  <si>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</si>
  <si>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</si>
  <si>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</si>
  <si>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</si>
  <si>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</si>
  <si>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</si>
  <si>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</si>
  <si>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</si>
  <si>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</si>
  <si>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</si>
  <si>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</si>
  <si>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ALLIANZ</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</si>
  <si>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</si>
  <si>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</si>
  <si>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</si>
  <si>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</si>
  <si>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</si>
  <si>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</si>
  <si>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</si>
  <si>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</si>
  <si>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</si>
  <si>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</si>
  <si>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</si>
  <si>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</si>
  <si>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</si>
  <si>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</si>
  <si>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</si>
  <si>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</si>
  <si>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</si>
  <si>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</si>
  <si>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</si>
  <si>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</si>
  <si>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</si>
  <si>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</si>
  <si>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</si>
  <si>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</si>
  <si>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</si>
  <si>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</si>
  <si>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</si>
  <si>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</si>
  <si>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</si>
  <si>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</si>
  <si>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</si>
  <si>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</si>
  <si>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</si>
  <si>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</si>
  <si>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</si>
  <si>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</si>
  <si>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</si>
  <si>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</si>
  <si>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</si>
  <si>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</si>
  <si>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</si>
  <si>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</si>
  <si>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</si>
  <si>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</si>
  <si>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</si>
  <si>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</si>
  <si>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</si>
  <si>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</si>
  <si>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</si>
  <si>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</si>
  <si>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</si>
  <si>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</si>
  <si>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</si>
  <si>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</si>
  <si>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</si>
  <si>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</si>
  <si>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</si>
  <si>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</si>
  <si>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</si>
  <si>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</si>
  <si>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</si>
  <si>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</si>
  <si>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</si>
  <si>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</si>
  <si>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</si>
  <si>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</si>
  <si>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</si>
  <si>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</si>
  <si>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</si>
  <si>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</si>
  <si>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</si>
  <si>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</si>
  <si>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</si>
  <si>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COMENTARIOS ABOGADO EXTERNO</t>
  </si>
  <si>
    <t>AUTORIZACIÓN COMPAÑÍA SUMA</t>
  </si>
  <si>
    <t xml:space="preserve">AUTORIZACIÓN COMPAÑÍA COMENTARIOS </t>
  </si>
  <si>
    <t>85001310300220240017800</t>
  </si>
  <si>
    <t>JUZGADO SEGUNDO CIVIL DEL CIRCUITO  DE YOPAL-CASANARE</t>
  </si>
  <si>
    <t>HELBER VALENCIA MEJÍA, JUAN CAMILO IBÁÑEZ Y ALLIANZ SEGUROS S.A.</t>
  </si>
  <si>
    <t>NAYIBE DIAZ BARRERA Y CENTRO DE ENSEÑANZA AUTOMOVILSITICO  AUTOCLUB AGUAZUL S.A.S.</t>
  </si>
  <si>
    <t>N/A</t>
  </si>
  <si>
    <t>33,445,612</t>
  </si>
  <si>
    <t>CALLE 12 No. 21-45</t>
  </si>
  <si>
    <t>NAYIBEDIAZ@GMAIL.COM</t>
  </si>
  <si>
    <t>CASADA</t>
  </si>
  <si>
    <t>Sin información</t>
  </si>
  <si>
    <t>7A</t>
  </si>
  <si>
    <t>18 de febrero de 2023</t>
  </si>
  <si>
    <t>1.	El 18 de febrero de 2023, el señor LUIS ELVER LÁZARO se encontraba dando clase de conducción en el vehículo de placas DSP300, propiedad de la señora NAYIBE DÍAZ BARRERA.
2.	El mencionado vehículo fue chocado por la parte trasera mientras se encontraba esperando que se levantara la señal de “pare” por el vehículo tipo volqueta de placas SRO762 que era conducido por JUAN CAMILO IBAÑEZ.
3.	EL vehículo tipo volqueta de placas SRO762 es propiedad del señor HERLBER VALENCIA MEJÍA.
4.	El choque causó daños en modalidad de lucro cesante y daño emergente, dado que el vehículo no pudo volver a movilizarse y por ende, no fue utilizado para el desempeño de las actividades de enseñanza de conducción para las cuales había sido destinado.</t>
  </si>
  <si>
    <t>SRO762</t>
  </si>
  <si>
    <t>11 de septiembre de 2024</t>
  </si>
  <si>
    <t>20 de enero de 2025</t>
  </si>
  <si>
    <t>17 de febrero de 2025</t>
  </si>
  <si>
    <t>No se realiza audiencia de conciliación extrajudicial acogiendose al artículo 67 de la ley 2220 de 2022</t>
  </si>
  <si>
    <t>124006798- APL 214388</t>
  </si>
  <si>
    <t>022205464 / 0</t>
  </si>
  <si>
    <t>del 01/01/2023 hasta las 24:00 horas del 31/12/2023</t>
  </si>
  <si>
    <t>X</t>
  </si>
  <si>
    <r>
      <t xml:space="preserve">INDIQUE LA PLACA- </t>
    </r>
    <r>
      <rPr>
        <sz val="11"/>
        <color rgb="FFFF0000"/>
        <rFont val="Calibri"/>
        <family val="2"/>
        <scheme val="minor"/>
      </rPr>
      <t>DSP-300</t>
    </r>
  </si>
  <si>
    <t>EXCEPCIONES DE MERITO PLANTEADAS FRENTE A LA DEMANDA.
1.	INEXISTENCIA DE PRUEBA DEL HECHO GENERADOR DE DAÑO EN CABEZA DEL CONDUCTOR DEL VEHÍCULO ASEGURADO.
2.	. INEXISTENCIA DE RESPONSABILIDAD A CARGO DEL DEMANDADO POR LA AUSENCIA DE PRUEBA DEL NEXO CAUSAL.
3.	ANULACIÓN DE LA PRESUNCIÓN DE CULPA COMO CONSECUENCIA DE LA CONCURRENCIA DE ACTIVIDADES PELIGROSAS.
4.	SUBSIDIARIA: EN CUALQUIER CASO, DEBERÁ TENERSE EN CUENTA EL HECHO DEL TERCERO.
5.	FALTA DE LEGITIMACIÓN EN LA CAUSA POR ACTIVA DEL SEÑOR PEDRO POMPEYO GARCÍA PEDRAZA y CENTRO DE ENSEÑANZA AUTOMOVILÍSTICA AUTOCLUB AGUAZUL S.A.S.
6.	IMPROCEDENCIA DEL RECONOCIMIENTO DEL LUCRO CESANTE E INEXISTENCIA DE PRUEBA DEL MISMO.
7.	IMPROCEDENCIA DEL RECONOCIMIENTO DEL DAÑO EMERGENTE ALEGADO.
8.	IMPROCEDENCIA DE CONDENAR AL PAGO DE INTERESES MORATORIOS DESDE EL ACCIDENTE.
EXCEPCIONES DE FONDO FRENTE AL CONTRATO DE SEGURO.
1.	INEXISTENCIA DE RESPONSABILIDAD U OBLIGACIÓN INDEMNIZATORIA A CARGO DE ALLIANZ SEGUROS S.A., DADO EL INCUMPLIMIENTO DE LAS CARGAS CONSIGNADAS EN EL ARTÍCULO 1077 DEL C.CO.
2.	RIESGOS EXPRESAMENTE EXCLUIDOS EN LA PÓLIZA DE SEGURO AUTO PESADOPESADOS No. 022205464 / 0.
3.	CARÁCTER MERAMENTE INDEMNIZATORIO QUE REVISTEN LOS CONTRATOS DE SEGUROS.
4.	EN CUALQUIER CASO, DE NINGUNA FORMA SE PODRÁ EXCEDER EL LÍMITE DEL VALOR ASEGURADO.
5.	DISPONIBILIDAD DEL VALOR ASEGURADO.
6.	LÍMITES MÁXIMOS DE RESPONSABILIDAD DEL ASEGURADOR EN LO ATINENTE AL DEDUCIBLE.
7.	SUJECIÓN A LAS CONDICIONES PARTICULARES Y GENERALES DEL CONTRATO DE SEGURO, EL CLAUSULADO Y LOS AMPAROS
8.	GENÉRICA O INNOMINADA.</t>
  </si>
  <si>
    <t xml:space="preserve">La contingencia se califica como EVENTUAL, puesto que existen indicios que podrían llevar a concluir que el conductor del vehículo asegurado no conservó un margen de distancia prudente frente al vehículo de placas DSP-300. 
Lo primero que debe tomarse en consideración, es que la Póliza de Auto Pesado-Pesados No. 022205464/0, cuyo asegurado es el señor Helber Valencia Mejía, presta cobertura temporal y material, de conformidad con los hechos y pretensiones expuestos en el líbelo de la demanda. Frente a la cobertura temporal, debe señalarse que el hecho, esto es, el accidente de tránsito en el que se produjeron daños al automotor de propiedad de la señora Nayibe Díaz Barrera ocurrió el 18 de febrero de 2023. Es decir, dentro de la vigencia de la póliza, comprendida entre el 01 de enero de 2023  y el 31 de diciembre de 2023. Aunado a ello, presta cobertura material, en tanto ampara la responsabilidad civil extracontractual en que incurra el asegurado, pretensión que se le endilga en este caso.
Frente a la responsabilidad del asegurado, debe decirse que existen elementos de prueba que deben ser valorados por el juez a fin de determinar la responsabilidad del señor Juan Camilo Ibañez en la ocurrencia del accidente de tránsito, esto en tanto que se allegaron como elementos probatorios al proceso, fotos y  videos que podrían llegar a probar que en efecto el asegurado no guardó una distancia prudente frente al vehículo propiedad de la señora Nayibe Diaz y que debido a ello se produjo el accidente del día 18 de febrero de 2023. En ese sentido, la contingencia se califica como eventual, en tanto en el caso de marras,  dependerá del debate probatorio que se surta dentro del litigio probar o desvirtuar la responsabilidad del asegurado en los hechos ocurridos.
Todo lo anterior sin perjuicio del carácter contingente del proceso.
</t>
  </si>
  <si>
    <t>La liquidación objetiva de perjuicios se estima en un total de $28.964.720. A este valor se llegó de la siguiente manera:
1.	Lucro Cesante:  No se reconocerá valor alguno por este concepto, en tanto que la parte actora no acreditó las presuntas pérdidas sufridas por la demandante con ocasión al accidente de tránsito acaecido el 18 de febrero de 2023. Así mismo, no se toma en consideración el valor solicitado por concepto de lucro cesante futuro, en tanto que fueron tasados sobre sumas hipotéticas, frente a la presunta inutilización del vehículo, sin demostrar el estado real de funcionamiento del mismo.
2.	Daño emergente: Se reconoce la suma de $ 30.764.720 como costo de la reparación del vehículo, así como la mano de obra. Daños que se acreditaron con las facturas de venta que se aportaron como prueba junto al escrito de demanda.
3.	Deducible: Teniendo en cuenta que la tasación objetiva de perjuicios corresponde a la suma de $30.764.720 y tomando en consideración que la póliza contempla un deducible pactado de $1.800.000. Se estima como tasación objetiva la suma de $ 28.964.720.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</si>
</sst>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2" formatCode="_-&quot;$&quot;\ * #,##0_-;\-&quot;$&quot;\ * #,##0_-;_-&quot;$&quot;\ * &quot;-&quot;_-;_-@_-"/>
    <numFmt numFmtId="44" formatCode="_-&quot;$&quot;\ * #,##0.00_-;\-&quot;$&quot;\ * #,##0.00_-;_-&quot;$&quot;\ * &quot;-&quot;??_-;_-@_-"/>
    <numFmt numFmtId="164" formatCode="&quot;$&quot;\ #,##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2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0" fillId="7" borderId="1" xfId="0" applyFill="1" applyBorder="1" applyAlignment="1">
      <alignment horizontal="justify" vertical="top"/>
    </xf>
    <xf numFmtId="0" fontId="9"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164" fontId="0" fillId="0" borderId="1" xfId="0" applyNumberFormat="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AYIBEDIAZ@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XFD80"/>
  <sheetViews>
    <sheetView topLeftCell="A5" zoomScaleNormal="100" workbookViewId="0">
      <selection activeCell="B30" sqref="B30:C30"/>
    </sheetView>
  </sheetViews>
  <sheetFormatPr baseColWidth="10" defaultColWidth="0" defaultRowHeight="14.4" x14ac:dyDescent="0.3"/>
  <cols>
    <col min="1" max="1" width="69.109375" style="8" customWidth="1"/>
    <col min="2" max="2" width="55.109375" style="8" customWidth="1"/>
    <col min="3" max="3" width="108.88671875" style="8" customWidth="1"/>
    <col min="4" max="16384" width="11.44140625" style="2" hidden="1"/>
  </cols>
  <sheetData>
    <row r="1" spans="1:3 16384:16384" ht="25.8" x14ac:dyDescent="0.3">
      <c r="A1" s="54" t="s">
        <v>0</v>
      </c>
      <c r="B1" s="54"/>
      <c r="C1" s="54"/>
    </row>
    <row r="2" spans="1:3 16384:16384" x14ac:dyDescent="0.3">
      <c r="A2" s="5" t="s">
        <v>159</v>
      </c>
      <c r="B2" s="61" t="s">
        <v>195</v>
      </c>
      <c r="C2" s="62"/>
    </row>
    <row r="3" spans="1:3 16384:16384" x14ac:dyDescent="0.3">
      <c r="A3" s="5" t="s">
        <v>126</v>
      </c>
      <c r="B3" s="57" t="s">
        <v>196</v>
      </c>
      <c r="C3" s="58"/>
    </row>
    <row r="4" spans="1:3 16384:16384" x14ac:dyDescent="0.3">
      <c r="A4" s="5" t="s">
        <v>138</v>
      </c>
      <c r="B4" s="57" t="s">
        <v>197</v>
      </c>
      <c r="C4" s="58"/>
    </row>
    <row r="5" spans="1:3 16384:16384" ht="31.5" customHeight="1" x14ac:dyDescent="0.3">
      <c r="A5" s="5" t="s">
        <v>139</v>
      </c>
      <c r="B5" s="57" t="s">
        <v>198</v>
      </c>
      <c r="C5" s="58"/>
    </row>
    <row r="6" spans="1:3 16384:16384" x14ac:dyDescent="0.3">
      <c r="A6" s="5" t="s">
        <v>140</v>
      </c>
      <c r="B6" s="55" t="s">
        <v>104</v>
      </c>
      <c r="C6" s="55"/>
    </row>
    <row r="7" spans="1:3 16384:16384" x14ac:dyDescent="0.3">
      <c r="A7" s="25" t="s">
        <v>141</v>
      </c>
      <c r="B7" s="57" t="s">
        <v>121</v>
      </c>
      <c r="C7" s="58"/>
    </row>
    <row r="8" spans="1:3 16384:16384" ht="23.1" customHeight="1" x14ac:dyDescent="0.3">
      <c r="A8" s="26" t="s">
        <v>142</v>
      </c>
      <c r="B8" s="55" t="s">
        <v>199</v>
      </c>
      <c r="C8" s="55"/>
    </row>
    <row r="9" spans="1:3 16384:16384" x14ac:dyDescent="0.3">
      <c r="A9" s="26" t="s">
        <v>143</v>
      </c>
      <c r="B9" s="55" t="s">
        <v>200</v>
      </c>
      <c r="C9" s="55"/>
    </row>
    <row r="10" spans="1:3 16384:16384" x14ac:dyDescent="0.3">
      <c r="A10" s="26" t="s">
        <v>144</v>
      </c>
      <c r="B10" s="56" t="s">
        <v>201</v>
      </c>
      <c r="C10" s="56"/>
    </row>
    <row r="11" spans="1:3 16384:16384" ht="30" customHeight="1" x14ac:dyDescent="0.3">
      <c r="A11" s="27" t="s">
        <v>145</v>
      </c>
      <c r="B11" s="56">
        <v>3108644637</v>
      </c>
      <c r="C11" s="56"/>
    </row>
    <row r="12" spans="1:3 16384:16384" ht="30" customHeight="1" x14ac:dyDescent="0.3">
      <c r="A12" s="5" t="s">
        <v>146</v>
      </c>
      <c r="B12" s="69" t="s">
        <v>202</v>
      </c>
      <c r="C12" s="56"/>
    </row>
    <row r="13" spans="1:3 16384:16384" x14ac:dyDescent="0.3">
      <c r="A13" s="5" t="s">
        <v>147</v>
      </c>
      <c r="B13" s="55" t="s">
        <v>203</v>
      </c>
      <c r="C13" s="55"/>
    </row>
    <row r="14" spans="1:3 16384:16384" x14ac:dyDescent="0.3">
      <c r="A14" s="5" t="s">
        <v>148</v>
      </c>
      <c r="B14" s="64" t="s">
        <v>204</v>
      </c>
      <c r="C14" s="55"/>
    </row>
    <row r="15" spans="1:3 16384:16384" x14ac:dyDescent="0.3">
      <c r="A15" s="5" t="s">
        <v>149</v>
      </c>
      <c r="B15" s="55" t="s">
        <v>204</v>
      </c>
      <c r="C15" s="55"/>
    </row>
    <row r="16" spans="1:3 16384:16384" x14ac:dyDescent="0.3">
      <c r="A16" s="5" t="s">
        <v>150</v>
      </c>
      <c r="B16" s="55" t="s">
        <v>199</v>
      </c>
      <c r="C16" s="55"/>
      <c r="XFD16" s="2" t="s">
        <v>205</v>
      </c>
    </row>
    <row r="17" spans="1:3" ht="15" customHeight="1" x14ac:dyDescent="0.3">
      <c r="A17" s="5" t="s">
        <v>151</v>
      </c>
      <c r="B17" s="56" t="s">
        <v>85</v>
      </c>
      <c r="C17" s="56"/>
    </row>
    <row r="18" spans="1:3" x14ac:dyDescent="0.3">
      <c r="A18" s="5" t="s">
        <v>152</v>
      </c>
      <c r="B18" s="56" t="s">
        <v>204</v>
      </c>
      <c r="C18" s="56"/>
    </row>
    <row r="19" spans="1:3" ht="18.75" customHeight="1" x14ac:dyDescent="0.3">
      <c r="A19" s="5" t="s">
        <v>153</v>
      </c>
      <c r="B19" s="59" t="s">
        <v>204</v>
      </c>
      <c r="C19" s="60"/>
    </row>
    <row r="20" spans="1:3" x14ac:dyDescent="0.3">
      <c r="A20" s="5" t="s">
        <v>154</v>
      </c>
      <c r="B20" s="55" t="s">
        <v>199</v>
      </c>
      <c r="C20" s="55"/>
    </row>
    <row r="21" spans="1:3" ht="17.25" customHeight="1" x14ac:dyDescent="0.3">
      <c r="A21" s="5" t="s">
        <v>155</v>
      </c>
      <c r="B21" s="56" t="s">
        <v>93</v>
      </c>
      <c r="C21" s="56"/>
    </row>
    <row r="22" spans="1:3" x14ac:dyDescent="0.3">
      <c r="A22" s="26" t="s">
        <v>156</v>
      </c>
      <c r="B22" s="67" t="s">
        <v>206</v>
      </c>
      <c r="C22" s="67"/>
    </row>
    <row r="23" spans="1:3" x14ac:dyDescent="0.3">
      <c r="A23" s="26" t="s">
        <v>157</v>
      </c>
      <c r="B23" s="68" t="s">
        <v>212</v>
      </c>
      <c r="C23" s="67"/>
    </row>
    <row r="24" spans="1:3" x14ac:dyDescent="0.3">
      <c r="A24" s="26" t="s">
        <v>158</v>
      </c>
      <c r="B24" s="68" t="s">
        <v>212</v>
      </c>
      <c r="C24" s="67"/>
    </row>
    <row r="25" spans="1:3" x14ac:dyDescent="0.3">
      <c r="A25" s="63" t="s">
        <v>120</v>
      </c>
      <c r="B25" s="67" t="s">
        <v>207</v>
      </c>
      <c r="C25" s="53"/>
    </row>
    <row r="26" spans="1:3" x14ac:dyDescent="0.3">
      <c r="A26" s="63"/>
      <c r="B26" s="53"/>
      <c r="C26" s="53"/>
    </row>
    <row r="27" spans="1:3" ht="100.5" customHeight="1" x14ac:dyDescent="0.3">
      <c r="A27" s="63"/>
      <c r="B27" s="53"/>
      <c r="C27" s="53"/>
    </row>
    <row r="28" spans="1:3" x14ac:dyDescent="0.3">
      <c r="A28" s="26" t="s">
        <v>160</v>
      </c>
      <c r="B28" s="53" t="s">
        <v>204</v>
      </c>
      <c r="C28" s="53"/>
    </row>
    <row r="29" spans="1:3" x14ac:dyDescent="0.3">
      <c r="A29" s="26" t="s">
        <v>161</v>
      </c>
      <c r="B29" s="53" t="s">
        <v>204</v>
      </c>
      <c r="C29" s="53"/>
    </row>
    <row r="30" spans="1:3" x14ac:dyDescent="0.3">
      <c r="A30" s="26" t="s">
        <v>162</v>
      </c>
      <c r="B30" s="53" t="s">
        <v>208</v>
      </c>
      <c r="C30" s="53"/>
    </row>
    <row r="31" spans="1:3" x14ac:dyDescent="0.3">
      <c r="A31" s="26" t="s">
        <v>163</v>
      </c>
      <c r="B31" s="53" t="s">
        <v>204</v>
      </c>
      <c r="C31" s="53"/>
    </row>
    <row r="32" spans="1:3" x14ac:dyDescent="0.3">
      <c r="A32" s="26" t="s">
        <v>164</v>
      </c>
      <c r="B32" s="65" t="s">
        <v>209</v>
      </c>
      <c r="C32" s="66"/>
    </row>
    <row r="33" spans="1:3" x14ac:dyDescent="0.3">
      <c r="A33" s="5" t="s">
        <v>165</v>
      </c>
      <c r="B33" s="64" t="s">
        <v>210</v>
      </c>
      <c r="C33" s="64"/>
    </row>
    <row r="34" spans="1:3" ht="43.2" x14ac:dyDescent="0.3">
      <c r="A34" s="5" t="s">
        <v>166</v>
      </c>
      <c r="B34" s="64" t="s">
        <v>211</v>
      </c>
      <c r="C34" s="55"/>
    </row>
    <row r="37" spans="1:3" ht="15" customHeight="1" x14ac:dyDescent="0.3"/>
    <row r="38" spans="1:3" ht="15" customHeight="1" x14ac:dyDescent="0.3"/>
    <row r="45" spans="1:3" ht="15" customHeight="1" x14ac:dyDescent="0.3"/>
    <row r="50" spans="6:6" ht="18" customHeight="1" x14ac:dyDescent="0.3"/>
    <row r="53" spans="6:6" x14ac:dyDescent="0.3">
      <c r="F53" s="4"/>
    </row>
    <row r="54" spans="6:6" x14ac:dyDescent="0.3">
      <c r="F54" s="4"/>
    </row>
    <row r="55" spans="6:6" x14ac:dyDescent="0.3">
      <c r="F55" s="4"/>
    </row>
    <row r="66" ht="36" customHeight="1" x14ac:dyDescent="0.3"/>
    <row r="78" ht="33.75" customHeight="1" x14ac:dyDescent="0.3"/>
    <row r="79" ht="33.75" customHeight="1" x14ac:dyDescent="0.3"/>
    <row r="80" ht="33.75" customHeight="1" x14ac:dyDescent="0.3"/>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C2DEB16B-4271-4439-B7BD-E7AC346FAC4B}"/>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6" sqref="B6:C6"/>
    </sheetView>
  </sheetViews>
  <sheetFormatPr baseColWidth="10" defaultColWidth="0" defaultRowHeight="14.4" x14ac:dyDescent="0.3"/>
  <cols>
    <col min="1" max="1" width="49.88671875" customWidth="1"/>
    <col min="2" max="2" width="31.44140625" customWidth="1"/>
    <col min="3" max="3" width="90.109375" customWidth="1"/>
    <col min="4" max="16384" width="11.44140625" hidden="1"/>
  </cols>
  <sheetData>
    <row r="1" spans="1:3" ht="25.8" x14ac:dyDescent="0.3">
      <c r="A1" s="89" t="s">
        <v>10</v>
      </c>
      <c r="B1" s="89"/>
      <c r="C1" s="89"/>
    </row>
    <row r="2" spans="1:3" ht="15.75" customHeight="1" x14ac:dyDescent="0.3">
      <c r="A2" s="20" t="s">
        <v>11</v>
      </c>
      <c r="B2" s="90" t="s">
        <v>213</v>
      </c>
      <c r="C2" s="91"/>
    </row>
    <row r="3" spans="1:3" s="2" customFormat="1" x14ac:dyDescent="0.3">
      <c r="A3" s="5" t="s">
        <v>1</v>
      </c>
      <c r="B3" s="55" t="str">
        <f>'AUTOS  NOTA 322'!B2:C2</f>
        <v>85001310300220240017800</v>
      </c>
      <c r="C3" s="55"/>
    </row>
    <row r="4" spans="1:3" s="2" customFormat="1" x14ac:dyDescent="0.3">
      <c r="A4" s="5" t="s">
        <v>2</v>
      </c>
      <c r="B4" s="55" t="str">
        <f>'AUTOS  NOTA 322'!B3:C3</f>
        <v>JUZGADO SEGUNDO CIVIL DEL CIRCUITO  DE YOPAL-CASANARE</v>
      </c>
      <c r="C4" s="55"/>
    </row>
    <row r="5" spans="1:3" s="2" customFormat="1" x14ac:dyDescent="0.3">
      <c r="A5" s="5" t="s">
        <v>3</v>
      </c>
      <c r="B5" s="55" t="str">
        <f>'AUTOS  NOTA 322'!B4:C4</f>
        <v>HELBER VALENCIA MEJÍA, JUAN CAMILO IBÁÑEZ Y ALLIANZ SEGUROS S.A.</v>
      </c>
      <c r="C5" s="55"/>
    </row>
    <row r="6" spans="1:3" s="2" customFormat="1" x14ac:dyDescent="0.3">
      <c r="A6" s="5" t="s">
        <v>4</v>
      </c>
      <c r="B6" s="55" t="str">
        <f>'AUTOS  NOTA 322'!B5:C5</f>
        <v>NAYIBE DIAZ BARRERA Y CENTRO DE ENSEÑANZA AUTOMOVILSITICO  AUTOCLUB AGUAZUL S.A.S.</v>
      </c>
      <c r="C6" s="55"/>
    </row>
    <row r="7" spans="1:3" s="2" customFormat="1" x14ac:dyDescent="0.3">
      <c r="A7" s="5" t="s">
        <v>5</v>
      </c>
      <c r="B7" s="55" t="str">
        <f>'AUTOS  NOTA 322'!B6:C6</f>
        <v>DEMANDA DIRECTA</v>
      </c>
      <c r="C7" s="55"/>
    </row>
    <row r="8" spans="1:3" s="2" customFormat="1" x14ac:dyDescent="0.3">
      <c r="A8" s="29" t="s">
        <v>101</v>
      </c>
      <c r="B8" s="55" t="str">
        <f>'AUTOS  NOTA 322'!B7:C8</f>
        <v>N/A</v>
      </c>
      <c r="C8" s="55"/>
    </row>
    <row r="9" spans="1:3" x14ac:dyDescent="0.3">
      <c r="A9" s="20" t="s">
        <v>12</v>
      </c>
      <c r="B9" s="55" t="s">
        <v>214</v>
      </c>
      <c r="C9" s="55"/>
    </row>
    <row r="10" spans="1:3" x14ac:dyDescent="0.3">
      <c r="A10" s="20" t="s">
        <v>9</v>
      </c>
      <c r="B10" s="55" t="s">
        <v>121</v>
      </c>
      <c r="C10" s="55"/>
    </row>
    <row r="11" spans="1:3" x14ac:dyDescent="0.3">
      <c r="A11" s="20" t="s">
        <v>13</v>
      </c>
      <c r="B11" s="72">
        <v>4000000000000</v>
      </c>
      <c r="C11" s="73"/>
    </row>
    <row r="12" spans="1:3" x14ac:dyDescent="0.3">
      <c r="A12" s="20" t="s">
        <v>115</v>
      </c>
      <c r="B12" s="72">
        <v>1700000000</v>
      </c>
      <c r="C12" s="73"/>
    </row>
    <row r="13" spans="1:3" x14ac:dyDescent="0.3">
      <c r="A13" s="20" t="s">
        <v>14</v>
      </c>
      <c r="B13" s="57" t="s">
        <v>76</v>
      </c>
      <c r="C13" s="58"/>
    </row>
    <row r="14" spans="1:3" x14ac:dyDescent="0.3">
      <c r="A14" s="20" t="s">
        <v>15</v>
      </c>
      <c r="B14" s="56" t="s">
        <v>215</v>
      </c>
      <c r="C14" s="55"/>
    </row>
    <row r="15" spans="1:3" x14ac:dyDescent="0.3">
      <c r="A15" s="20" t="s">
        <v>16</v>
      </c>
      <c r="B15" s="55" t="s">
        <v>17</v>
      </c>
      <c r="C15" s="55"/>
    </row>
    <row r="16" spans="1:3" x14ac:dyDescent="0.3">
      <c r="A16" s="20" t="s">
        <v>18</v>
      </c>
      <c r="B16" s="55" t="s">
        <v>17</v>
      </c>
      <c r="C16" s="55"/>
    </row>
    <row r="17" spans="1:3" x14ac:dyDescent="0.3">
      <c r="A17" s="76" t="s">
        <v>19</v>
      </c>
      <c r="B17" s="55" t="s">
        <v>20</v>
      </c>
      <c r="C17" s="55"/>
    </row>
    <row r="18" spans="1:3" x14ac:dyDescent="0.3">
      <c r="A18" s="77"/>
      <c r="B18" s="10" t="s">
        <v>21</v>
      </c>
      <c r="C18" s="10" t="s">
        <v>22</v>
      </c>
    </row>
    <row r="19" spans="1:3" x14ac:dyDescent="0.3">
      <c r="A19" s="77"/>
      <c r="B19" s="6" t="s">
        <v>118</v>
      </c>
      <c r="C19" s="6"/>
    </row>
    <row r="20" spans="1:3" x14ac:dyDescent="0.3">
      <c r="A20" s="77"/>
      <c r="B20" s="6"/>
      <c r="C20" s="6"/>
    </row>
    <row r="21" spans="1:3" x14ac:dyDescent="0.3">
      <c r="A21" s="78"/>
      <c r="B21" s="6"/>
      <c r="C21" s="6"/>
    </row>
    <row r="22" spans="1:3" x14ac:dyDescent="0.3">
      <c r="A22" s="20" t="s">
        <v>23</v>
      </c>
      <c r="B22" s="55" t="s">
        <v>27</v>
      </c>
      <c r="C22" s="55"/>
    </row>
    <row r="23" spans="1:3" x14ac:dyDescent="0.3">
      <c r="A23" s="20" t="s">
        <v>24</v>
      </c>
      <c r="B23" s="79" t="s">
        <v>27</v>
      </c>
      <c r="C23" s="80"/>
    </row>
    <row r="24" spans="1:3" x14ac:dyDescent="0.3">
      <c r="A24" s="20" t="s">
        <v>25</v>
      </c>
      <c r="B24" s="55" t="s">
        <v>96</v>
      </c>
      <c r="C24" s="55"/>
    </row>
    <row r="25" spans="1:3" x14ac:dyDescent="0.3">
      <c r="A25" s="20" t="s">
        <v>26</v>
      </c>
      <c r="B25" s="55" t="s">
        <v>27</v>
      </c>
      <c r="C25" s="55"/>
    </row>
    <row r="26" spans="1:3" x14ac:dyDescent="0.3">
      <c r="A26" s="20" t="s">
        <v>28</v>
      </c>
      <c r="B26" s="55">
        <v>0</v>
      </c>
      <c r="C26" s="55"/>
    </row>
    <row r="27" spans="1:3" x14ac:dyDescent="0.3">
      <c r="A27" s="19" t="s">
        <v>29</v>
      </c>
      <c r="B27" s="55"/>
      <c r="C27" s="55"/>
    </row>
    <row r="28" spans="1:3" x14ac:dyDescent="0.3">
      <c r="A28" s="81" t="s">
        <v>30</v>
      </c>
      <c r="B28" s="81"/>
      <c r="C28" s="81"/>
    </row>
    <row r="29" spans="1:3" x14ac:dyDescent="0.3">
      <c r="A29" s="74" t="s">
        <v>31</v>
      </c>
      <c r="B29" s="75"/>
      <c r="C29" s="11" t="s">
        <v>216</v>
      </c>
    </row>
    <row r="30" spans="1:3" x14ac:dyDescent="0.3">
      <c r="A30" s="74" t="s">
        <v>32</v>
      </c>
      <c r="B30" s="75"/>
      <c r="C30" s="11" t="s">
        <v>216</v>
      </c>
    </row>
    <row r="31" spans="1:3" x14ac:dyDescent="0.3">
      <c r="A31" s="74" t="s">
        <v>33</v>
      </c>
      <c r="B31" s="75"/>
      <c r="C31" s="12"/>
    </row>
    <row r="32" spans="1:3" x14ac:dyDescent="0.3">
      <c r="A32" s="74" t="s">
        <v>34</v>
      </c>
      <c r="B32" s="75"/>
      <c r="C32" s="11" t="s">
        <v>216</v>
      </c>
    </row>
    <row r="33" spans="1:3" x14ac:dyDescent="0.3">
      <c r="A33" s="74" t="s">
        <v>35</v>
      </c>
      <c r="B33" s="75"/>
      <c r="C33" s="11"/>
    </row>
    <row r="34" spans="1:3" x14ac:dyDescent="0.3">
      <c r="A34" s="74" t="s">
        <v>36</v>
      </c>
      <c r="B34" s="75"/>
      <c r="C34" s="13"/>
    </row>
    <row r="35" spans="1:3" x14ac:dyDescent="0.3">
      <c r="A35" s="70" t="s">
        <v>37</v>
      </c>
      <c r="B35" s="71"/>
      <c r="C35" s="14"/>
    </row>
    <row r="36" spans="1:3" x14ac:dyDescent="0.3">
      <c r="A36" s="70" t="s">
        <v>38</v>
      </c>
      <c r="B36" s="71"/>
      <c r="C36" s="15"/>
    </row>
    <row r="37" spans="1:3" x14ac:dyDescent="0.3">
      <c r="A37" s="82" t="s">
        <v>39</v>
      </c>
      <c r="B37" s="83"/>
      <c r="C37" s="15"/>
    </row>
    <row r="38" spans="1:3" x14ac:dyDescent="0.3">
      <c r="A38" s="84"/>
      <c r="B38" s="85"/>
      <c r="C38" s="15"/>
    </row>
    <row r="39" spans="1:3" x14ac:dyDescent="0.3">
      <c r="A39" s="86"/>
      <c r="B39" s="87"/>
      <c r="C39" s="15"/>
    </row>
    <row r="40" spans="1:3" x14ac:dyDescent="0.3">
      <c r="A40" s="88" t="s">
        <v>40</v>
      </c>
      <c r="B40" s="88"/>
      <c r="C40" s="88"/>
    </row>
    <row r="41" spans="1:3" x14ac:dyDescent="0.3">
      <c r="A41" s="17" t="s">
        <v>41</v>
      </c>
      <c r="B41" s="18"/>
      <c r="C41" s="15"/>
    </row>
    <row r="42" spans="1:3" x14ac:dyDescent="0.3">
      <c r="A42" s="70" t="s">
        <v>42</v>
      </c>
      <c r="B42" s="71"/>
      <c r="C42" s="15"/>
    </row>
    <row r="43" spans="1:3" x14ac:dyDescent="0.3">
      <c r="A43" s="70" t="s">
        <v>43</v>
      </c>
      <c r="B43" s="71"/>
      <c r="C43" s="15"/>
    </row>
    <row r="44" spans="1:3" x14ac:dyDescent="0.3">
      <c r="A44" s="17" t="s">
        <v>44</v>
      </c>
      <c r="B44" s="18"/>
      <c r="C44" s="15"/>
    </row>
    <row r="45" spans="1:3" x14ac:dyDescent="0.3">
      <c r="A45" s="17" t="s">
        <v>45</v>
      </c>
      <c r="B45" s="18"/>
      <c r="C45" s="15"/>
    </row>
    <row r="46" spans="1:3" x14ac:dyDescent="0.3">
      <c r="A46" s="70" t="s">
        <v>46</v>
      </c>
      <c r="B46" s="71"/>
      <c r="C46" s="15"/>
    </row>
    <row r="47" spans="1:3" x14ac:dyDescent="0.3">
      <c r="A47" s="17" t="s">
        <v>47</v>
      </c>
      <c r="B47" s="16"/>
      <c r="C47" s="15"/>
    </row>
    <row r="48" spans="1:3" x14ac:dyDescent="0.3">
      <c r="A48" s="70" t="s">
        <v>48</v>
      </c>
      <c r="B48" s="71"/>
      <c r="C48" s="15"/>
    </row>
    <row r="49" spans="1:3" x14ac:dyDescent="0.3">
      <c r="A49" s="70" t="s">
        <v>49</v>
      </c>
      <c r="B49" s="71"/>
      <c r="C49" s="15"/>
    </row>
    <row r="50" spans="1:3" x14ac:dyDescent="0.3">
      <c r="A50" s="70" t="s">
        <v>39</v>
      </c>
      <c r="B50" s="71"/>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tabSelected="1" zoomScaleNormal="100" workbookViewId="0">
      <selection activeCell="B42" sqref="B42:C42"/>
    </sheetView>
  </sheetViews>
  <sheetFormatPr baseColWidth="10" defaultColWidth="0" defaultRowHeight="14.4" x14ac:dyDescent="0.3"/>
  <cols>
    <col min="1" max="1" width="70" style="41" customWidth="1"/>
    <col min="2" max="2" width="35.44140625" style="41" customWidth="1"/>
    <col min="3" max="3" width="164" style="41" customWidth="1"/>
    <col min="4" max="8" width="11.44140625" style="41" hidden="1" customWidth="1"/>
    <col min="9" max="9" width="12" style="41" hidden="1" customWidth="1"/>
    <col min="10" max="16384" width="11.44140625" style="41" hidden="1"/>
  </cols>
  <sheetData>
    <row r="1" spans="1:9" ht="25.8" x14ac:dyDescent="0.3">
      <c r="A1" s="109" t="s">
        <v>50</v>
      </c>
      <c r="B1" s="109"/>
      <c r="C1" s="109"/>
    </row>
    <row r="2" spans="1:9" ht="15" customHeight="1" x14ac:dyDescent="0.3">
      <c r="A2" s="33" t="s">
        <v>11</v>
      </c>
      <c r="B2" s="94" t="str">
        <f>'AUTOS NOTA 321'!B2:C2</f>
        <v>124006798- APL 214388</v>
      </c>
      <c r="C2" s="95"/>
    </row>
    <row r="3" spans="1:9" x14ac:dyDescent="0.3">
      <c r="A3" s="34" t="s">
        <v>1</v>
      </c>
      <c r="B3" s="110" t="str">
        <f>'AUTOS  NOTA 322'!B2:C2</f>
        <v>85001310300220240017800</v>
      </c>
      <c r="C3" s="110"/>
    </row>
    <row r="4" spans="1:9" x14ac:dyDescent="0.3">
      <c r="A4" s="34" t="s">
        <v>2</v>
      </c>
      <c r="B4" s="110" t="str">
        <f>'AUTOS  NOTA 322'!B3:C3</f>
        <v>JUZGADO SEGUNDO CIVIL DEL CIRCUITO  DE YOPAL-CASANARE</v>
      </c>
      <c r="C4" s="110"/>
    </row>
    <row r="5" spans="1:9" x14ac:dyDescent="0.3">
      <c r="A5" s="34" t="s">
        <v>3</v>
      </c>
      <c r="B5" s="110" t="str">
        <f>'AUTOS  NOTA 322'!B4:C4</f>
        <v>HELBER VALENCIA MEJÍA, JUAN CAMILO IBÁÑEZ Y ALLIANZ SEGUROS S.A.</v>
      </c>
      <c r="C5" s="110"/>
    </row>
    <row r="6" spans="1:9" ht="15" customHeight="1" x14ac:dyDescent="0.3">
      <c r="A6" s="34" t="s">
        <v>4</v>
      </c>
      <c r="B6" s="110" t="str">
        <f>'AUTOS  NOTA 322'!B5:C5</f>
        <v>NAYIBE DIAZ BARRERA Y CENTRO DE ENSEÑANZA AUTOMOVILSITICO  AUTOCLUB AGUAZUL S.A.S.</v>
      </c>
      <c r="C6" s="110"/>
    </row>
    <row r="7" spans="1:9" x14ac:dyDescent="0.3">
      <c r="A7" s="34" t="s">
        <v>5</v>
      </c>
      <c r="B7" s="110" t="str">
        <f>'AUTOS  NOTA 322'!B6:C6</f>
        <v>DEMANDA DIRECTA</v>
      </c>
      <c r="C7" s="110"/>
    </row>
    <row r="8" spans="1:9" x14ac:dyDescent="0.3">
      <c r="A8" s="36" t="s">
        <v>101</v>
      </c>
      <c r="B8" s="110" t="str">
        <f>'AUTOS  NOTA 322'!B7:C8</f>
        <v>N/A</v>
      </c>
      <c r="C8" s="110"/>
    </row>
    <row r="9" spans="1:9" x14ac:dyDescent="0.3">
      <c r="A9" s="34" t="s">
        <v>51</v>
      </c>
      <c r="B9" s="107">
        <f>SUM(C11,C12,C14,C15,C17)</f>
        <v>385861720</v>
      </c>
      <c r="C9" s="108"/>
    </row>
    <row r="10" spans="1:9" x14ac:dyDescent="0.3">
      <c r="A10" s="111" t="s">
        <v>52</v>
      </c>
      <c r="B10" s="99" t="s">
        <v>53</v>
      </c>
      <c r="C10" s="100"/>
    </row>
    <row r="11" spans="1:9" x14ac:dyDescent="0.3">
      <c r="A11" s="111"/>
      <c r="B11" s="35" t="s">
        <v>54</v>
      </c>
      <c r="C11" s="30">
        <v>355200000</v>
      </c>
    </row>
    <row r="12" spans="1:9" x14ac:dyDescent="0.3">
      <c r="A12" s="111"/>
      <c r="B12" s="35" t="s">
        <v>55</v>
      </c>
      <c r="C12" s="30">
        <v>30661720</v>
      </c>
    </row>
    <row r="13" spans="1:9" x14ac:dyDescent="0.3">
      <c r="A13" s="111"/>
      <c r="B13" s="99"/>
      <c r="C13" s="100"/>
    </row>
    <row r="14" spans="1:9" x14ac:dyDescent="0.3">
      <c r="A14" s="111"/>
      <c r="B14" s="35" t="s">
        <v>98</v>
      </c>
      <c r="C14" s="38"/>
    </row>
    <row r="15" spans="1:9" x14ac:dyDescent="0.3">
      <c r="A15" s="111"/>
      <c r="B15" s="35" t="s">
        <v>99</v>
      </c>
      <c r="C15" s="38"/>
      <c r="E15" s="41" t="s">
        <v>57</v>
      </c>
      <c r="F15" s="42">
        <v>0.7</v>
      </c>
    </row>
    <row r="16" spans="1:9" x14ac:dyDescent="0.3">
      <c r="A16" s="111"/>
      <c r="B16" s="99" t="s">
        <v>58</v>
      </c>
      <c r="C16" s="100"/>
      <c r="E16" s="41" t="s">
        <v>59</v>
      </c>
      <c r="F16" s="43">
        <v>0.3</v>
      </c>
      <c r="I16" s="44"/>
    </row>
    <row r="17" spans="1:9" x14ac:dyDescent="0.3">
      <c r="A17" s="111"/>
      <c r="B17" s="35"/>
      <c r="C17" s="39"/>
      <c r="F17" s="45"/>
      <c r="I17" s="44"/>
    </row>
    <row r="18" spans="1:9" ht="23.25" customHeight="1" x14ac:dyDescent="0.3">
      <c r="A18" s="37" t="s">
        <v>60</v>
      </c>
      <c r="B18" s="94" t="s">
        <v>59</v>
      </c>
      <c r="C18" s="95"/>
    </row>
    <row r="19" spans="1:9" ht="28.8" x14ac:dyDescent="0.3">
      <c r="A19" s="34" t="s">
        <v>62</v>
      </c>
      <c r="B19" s="101" t="s">
        <v>219</v>
      </c>
      <c r="C19" s="102"/>
    </row>
    <row r="20" spans="1:9" ht="15" customHeight="1" x14ac:dyDescent="0.3">
      <c r="A20" s="46" t="s">
        <v>63</v>
      </c>
      <c r="B20" s="96">
        <f>((C22+C23+C25+C26+C30+C28+C32+C34+C29+C33)-C37-C38)*C36*C39</f>
        <v>28964720</v>
      </c>
      <c r="C20" s="96"/>
    </row>
    <row r="21" spans="1:9" x14ac:dyDescent="0.3">
      <c r="A21" s="37" t="s">
        <v>64</v>
      </c>
      <c r="B21" s="103" t="s">
        <v>53</v>
      </c>
      <c r="C21" s="104"/>
    </row>
    <row r="22" spans="1:9" x14ac:dyDescent="0.3">
      <c r="A22" s="92"/>
      <c r="B22" s="35" t="s">
        <v>54</v>
      </c>
      <c r="C22" s="30"/>
    </row>
    <row r="23" spans="1:9" x14ac:dyDescent="0.3">
      <c r="A23" s="93"/>
      <c r="B23" s="35" t="s">
        <v>55</v>
      </c>
      <c r="C23" s="30">
        <v>30764720</v>
      </c>
    </row>
    <row r="24" spans="1:9" x14ac:dyDescent="0.3">
      <c r="A24" s="93"/>
      <c r="B24" s="99" t="s">
        <v>56</v>
      </c>
      <c r="C24" s="100"/>
    </row>
    <row r="25" spans="1:9" x14ac:dyDescent="0.3">
      <c r="A25" s="93"/>
      <c r="B25" s="35" t="s">
        <v>98</v>
      </c>
      <c r="C25" s="30">
        <v>0</v>
      </c>
    </row>
    <row r="26" spans="1:9" ht="29.1" customHeight="1" x14ac:dyDescent="0.3">
      <c r="A26" s="93"/>
      <c r="B26" s="35" t="s">
        <v>100</v>
      </c>
      <c r="C26" s="30">
        <v>0</v>
      </c>
    </row>
    <row r="27" spans="1:9" x14ac:dyDescent="0.3">
      <c r="A27" s="93"/>
      <c r="B27" s="99" t="s">
        <v>121</v>
      </c>
      <c r="C27" s="100"/>
    </row>
    <row r="28" spans="1:9" x14ac:dyDescent="0.3">
      <c r="A28" s="93"/>
      <c r="B28" s="35" t="s">
        <v>217</v>
      </c>
      <c r="C28" s="30">
        <v>0</v>
      </c>
    </row>
    <row r="29" spans="1:9" x14ac:dyDescent="0.3">
      <c r="A29" s="93"/>
      <c r="B29" s="35" t="s">
        <v>54</v>
      </c>
      <c r="C29" s="30"/>
    </row>
    <row r="30" spans="1:9" x14ac:dyDescent="0.3">
      <c r="A30" s="93"/>
      <c r="B30" s="35" t="s">
        <v>55</v>
      </c>
      <c r="C30" s="30">
        <v>0</v>
      </c>
    </row>
    <row r="31" spans="1:9" x14ac:dyDescent="0.3">
      <c r="A31" s="93"/>
      <c r="B31" s="99" t="s">
        <v>122</v>
      </c>
      <c r="C31" s="100"/>
    </row>
    <row r="32" spans="1:9" x14ac:dyDescent="0.3">
      <c r="A32" s="93"/>
      <c r="B32" s="35"/>
      <c r="C32" s="30"/>
    </row>
    <row r="33" spans="1:3" x14ac:dyDescent="0.3">
      <c r="A33" s="93"/>
      <c r="B33" s="35" t="s">
        <v>54</v>
      </c>
      <c r="C33" s="30">
        <v>0</v>
      </c>
    </row>
    <row r="34" spans="1:3" x14ac:dyDescent="0.3">
      <c r="A34" s="93"/>
      <c r="B34" s="35" t="s">
        <v>55</v>
      </c>
      <c r="C34" s="30">
        <v>0</v>
      </c>
    </row>
    <row r="35" spans="1:3" x14ac:dyDescent="0.3">
      <c r="A35" s="93"/>
      <c r="B35" s="99" t="s">
        <v>114</v>
      </c>
      <c r="C35" s="100"/>
    </row>
    <row r="36" spans="1:3" x14ac:dyDescent="0.3">
      <c r="A36" s="93"/>
      <c r="B36" s="35" t="s">
        <v>125</v>
      </c>
      <c r="C36" s="31">
        <v>1</v>
      </c>
    </row>
    <row r="37" spans="1:3" x14ac:dyDescent="0.3">
      <c r="A37" s="93"/>
      <c r="B37" s="35" t="s">
        <v>115</v>
      </c>
      <c r="C37" s="32">
        <v>1800000</v>
      </c>
    </row>
    <row r="38" spans="1:3" x14ac:dyDescent="0.3">
      <c r="A38" s="93"/>
      <c r="B38" s="35" t="s">
        <v>167</v>
      </c>
      <c r="C38" s="32"/>
    </row>
    <row r="39" spans="1:3" x14ac:dyDescent="0.3">
      <c r="A39" s="93"/>
      <c r="B39" s="35" t="s">
        <v>129</v>
      </c>
      <c r="C39" s="31">
        <v>1</v>
      </c>
    </row>
    <row r="40" spans="1:3" x14ac:dyDescent="0.3">
      <c r="A40" s="47" t="s">
        <v>65</v>
      </c>
      <c r="B40" s="96">
        <f>IFERROR(B20*(VLOOKUP(B18,E15:F17,2,0)),16666)</f>
        <v>8689416</v>
      </c>
      <c r="C40" s="96"/>
    </row>
    <row r="41" spans="1:3" ht="93" customHeight="1" x14ac:dyDescent="0.3">
      <c r="A41" s="34" t="s">
        <v>123</v>
      </c>
      <c r="B41" s="97" t="s">
        <v>220</v>
      </c>
      <c r="C41" s="98"/>
    </row>
    <row r="42" spans="1:3" ht="211.5" customHeight="1" x14ac:dyDescent="0.3">
      <c r="A42" s="34" t="s">
        <v>66</v>
      </c>
      <c r="B42" s="112" t="s">
        <v>218</v>
      </c>
      <c r="C42" s="113"/>
    </row>
    <row r="45" spans="1:3" ht="25.8" x14ac:dyDescent="0.3">
      <c r="A45" s="105" t="s">
        <v>168</v>
      </c>
      <c r="B45" s="105"/>
      <c r="C45" s="105"/>
    </row>
    <row r="46" spans="1:3" x14ac:dyDescent="0.3">
      <c r="A46" s="106" t="s">
        <v>169</v>
      </c>
      <c r="B46" s="106"/>
      <c r="C46" s="106"/>
    </row>
    <row r="47" spans="1:3" x14ac:dyDescent="0.3">
      <c r="A47" s="48" t="s">
        <v>170</v>
      </c>
      <c r="B47" s="48" t="s">
        <v>171</v>
      </c>
      <c r="C47" s="49" t="s">
        <v>172</v>
      </c>
    </row>
    <row r="48" spans="1:3" ht="26.4" x14ac:dyDescent="0.3">
      <c r="A48" s="50" t="s">
        <v>173</v>
      </c>
      <c r="B48" s="51" t="s">
        <v>17</v>
      </c>
      <c r="C48" s="50" t="s">
        <v>174</v>
      </c>
    </row>
    <row r="49" spans="1:3" ht="39.6" x14ac:dyDescent="0.3">
      <c r="A49" s="50" t="s">
        <v>175</v>
      </c>
      <c r="B49" s="51" t="s">
        <v>27</v>
      </c>
      <c r="C49" s="50" t="s">
        <v>176</v>
      </c>
    </row>
    <row r="50" spans="1:3" ht="26.4" x14ac:dyDescent="0.3">
      <c r="A50" s="50" t="s">
        <v>177</v>
      </c>
      <c r="B50" s="51" t="s">
        <v>27</v>
      </c>
      <c r="C50" s="50" t="s">
        <v>178</v>
      </c>
    </row>
    <row r="51" spans="1:3" x14ac:dyDescent="0.3">
      <c r="A51" s="50" t="s">
        <v>179</v>
      </c>
      <c r="B51" s="51" t="s">
        <v>27</v>
      </c>
      <c r="C51" s="50" t="s">
        <v>180</v>
      </c>
    </row>
    <row r="52" spans="1:3" x14ac:dyDescent="0.3">
      <c r="A52" s="50" t="s">
        <v>181</v>
      </c>
      <c r="B52" s="51" t="s">
        <v>27</v>
      </c>
      <c r="C52" s="52"/>
    </row>
    <row r="53" spans="1:3" x14ac:dyDescent="0.3">
      <c r="A53" s="50" t="s">
        <v>182</v>
      </c>
      <c r="B53" s="51"/>
      <c r="C53" s="50" t="s">
        <v>183</v>
      </c>
    </row>
    <row r="54" spans="1:3" ht="26.4" x14ac:dyDescent="0.3">
      <c r="A54" s="50" t="s">
        <v>184</v>
      </c>
      <c r="B54" s="51" t="s">
        <v>27</v>
      </c>
      <c r="C54" s="50" t="s">
        <v>185</v>
      </c>
    </row>
    <row r="55" spans="1:3" x14ac:dyDescent="0.3">
      <c r="A55" s="50" t="s">
        <v>186</v>
      </c>
      <c r="B55" s="51" t="s">
        <v>27</v>
      </c>
      <c r="C55" s="52" t="s">
        <v>187</v>
      </c>
    </row>
    <row r="56" spans="1:3" ht="26.4" x14ac:dyDescent="0.3">
      <c r="A56" s="50" t="s">
        <v>188</v>
      </c>
      <c r="B56" s="51" t="s">
        <v>27</v>
      </c>
      <c r="C56" s="52" t="s">
        <v>189</v>
      </c>
    </row>
    <row r="57" spans="1:3" ht="26.4" x14ac:dyDescent="0.3">
      <c r="A57" s="50" t="s">
        <v>190</v>
      </c>
      <c r="B57" s="51" t="s">
        <v>27</v>
      </c>
      <c r="C57" s="52" t="s">
        <v>191</v>
      </c>
    </row>
  </sheetData>
  <sheetProtection algorithmName="SHA-512" hashValue="izcEYKcLkKiYmBBfMLzkPdVBffGX+AGsESYuWyozt6kZuWhl/NRW7hfZRQ8qdhVYANag/8IIJl0zLk8Lp3KTgA==" saltValue="2btH4XpP+7N1UhZtnyJ3XQ==" spinCount="100000" sheet="1" objects="1" scenarios="1"/>
  <mergeCells count="27">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 ref="A22:A39"/>
    <mergeCell ref="B18:C18"/>
    <mergeCell ref="B20:C20"/>
    <mergeCell ref="B41:C41"/>
    <mergeCell ref="B31:C31"/>
    <mergeCell ref="B35:C35"/>
    <mergeCell ref="B40:C40"/>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4"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14" sqref="B14:C14"/>
    </sheetView>
  </sheetViews>
  <sheetFormatPr baseColWidth="10" defaultColWidth="0" defaultRowHeight="14.4" x14ac:dyDescent="0.3"/>
  <cols>
    <col min="1" max="1" width="37" customWidth="1"/>
    <col min="2" max="2" width="11.44140625" customWidth="1"/>
    <col min="3" max="3" width="94.44140625" customWidth="1"/>
    <col min="4" max="16384" width="11.44140625" hidden="1"/>
  </cols>
  <sheetData>
    <row r="1" spans="1:3" ht="25.8" x14ac:dyDescent="0.3">
      <c r="A1" s="89" t="s">
        <v>67</v>
      </c>
      <c r="B1" s="89"/>
      <c r="C1" s="89"/>
    </row>
    <row r="2" spans="1:3" x14ac:dyDescent="0.3">
      <c r="A2" s="20" t="s">
        <v>11</v>
      </c>
      <c r="B2" s="79" t="str">
        <f>'AUTOS NOTA 324-478'!B2:C2</f>
        <v>124006798- APL 214388</v>
      </c>
      <c r="C2" s="80"/>
    </row>
    <row r="3" spans="1:3" x14ac:dyDescent="0.3">
      <c r="A3" s="5" t="s">
        <v>1</v>
      </c>
      <c r="B3" s="55" t="str">
        <f>'AUTOS  NOTA 322'!B2:C2</f>
        <v>85001310300220240017800</v>
      </c>
      <c r="C3" s="55"/>
    </row>
    <row r="4" spans="1:3" x14ac:dyDescent="0.3">
      <c r="A4" s="5" t="s">
        <v>2</v>
      </c>
      <c r="B4" s="55" t="str">
        <f>'AUTOS  NOTA 322'!B3:C3</f>
        <v>JUZGADO SEGUNDO CIVIL DEL CIRCUITO  DE YOPAL-CASANARE</v>
      </c>
      <c r="C4" s="55"/>
    </row>
    <row r="5" spans="1:3" x14ac:dyDescent="0.3">
      <c r="A5" s="5" t="s">
        <v>3</v>
      </c>
      <c r="B5" s="55" t="str">
        <f>'AUTOS  NOTA 322'!B4:C4</f>
        <v>HELBER VALENCIA MEJÍA, JUAN CAMILO IBÁÑEZ Y ALLIANZ SEGUROS S.A.</v>
      </c>
      <c r="C5" s="55"/>
    </row>
    <row r="6" spans="1:3" ht="15" customHeight="1" x14ac:dyDescent="0.3">
      <c r="A6" s="5" t="s">
        <v>4</v>
      </c>
      <c r="B6" s="55" t="str">
        <f>'AUTOS  NOTA 322'!B5:C5</f>
        <v>NAYIBE DIAZ BARRERA Y CENTRO DE ENSEÑANZA AUTOMOVILSITICO  AUTOCLUB AGUAZUL S.A.S.</v>
      </c>
      <c r="C6" s="55"/>
    </row>
    <row r="7" spans="1:3" ht="15" customHeight="1" x14ac:dyDescent="0.3">
      <c r="A7" s="5" t="s">
        <v>5</v>
      </c>
      <c r="B7" s="55" t="str">
        <f>'AUTOS  NOTA 322'!B6:C6</f>
        <v>DEMANDA DIRECTA</v>
      </c>
      <c r="C7" s="55"/>
    </row>
    <row r="8" spans="1:3" ht="15" customHeight="1" x14ac:dyDescent="0.3">
      <c r="A8" s="29" t="s">
        <v>101</v>
      </c>
      <c r="B8" s="55" t="str">
        <f>'AUTOS  NOTA 322'!B7:C8</f>
        <v>N/A</v>
      </c>
      <c r="C8" s="55"/>
    </row>
    <row r="9" spans="1:3" ht="18.899999999999999" customHeight="1" x14ac:dyDescent="0.3">
      <c r="A9" s="5" t="s">
        <v>102</v>
      </c>
      <c r="B9" s="55" t="s">
        <v>57</v>
      </c>
      <c r="C9" s="55"/>
    </row>
    <row r="10" spans="1:3" x14ac:dyDescent="0.3">
      <c r="A10" s="7" t="s">
        <v>64</v>
      </c>
      <c r="B10" s="116">
        <f>'AUTOS NOTA 324-478'!B20:C20</f>
        <v>28964720</v>
      </c>
      <c r="C10" s="116"/>
    </row>
    <row r="11" spans="1:3" x14ac:dyDescent="0.3">
      <c r="A11" s="7" t="s">
        <v>116</v>
      </c>
      <c r="B11" s="117">
        <f>'AUTOS NOTA 324-478'!B40:C40</f>
        <v>8689416</v>
      </c>
      <c r="C11" s="55"/>
    </row>
    <row r="12" spans="1:3" ht="28.8" x14ac:dyDescent="0.3">
      <c r="A12" s="7" t="s">
        <v>68</v>
      </c>
      <c r="B12" s="114"/>
      <c r="C12" s="115"/>
    </row>
    <row r="13" spans="1:3" ht="43.2" x14ac:dyDescent="0.3">
      <c r="A13" s="5" t="s">
        <v>69</v>
      </c>
      <c r="B13" s="55"/>
      <c r="C13" s="55"/>
    </row>
    <row r="14" spans="1:3" ht="43.2" x14ac:dyDescent="0.3">
      <c r="A14" s="5" t="s">
        <v>70</v>
      </c>
      <c r="B14" s="55"/>
      <c r="C14" s="55"/>
    </row>
    <row r="15" spans="1:3" x14ac:dyDescent="0.3">
      <c r="A15" s="5" t="s">
        <v>71</v>
      </c>
      <c r="B15" s="6"/>
      <c r="C15" s="6"/>
    </row>
    <row r="16" spans="1:3" x14ac:dyDescent="0.3">
      <c r="A16" s="7" t="s">
        <v>72</v>
      </c>
      <c r="B16" s="55"/>
      <c r="C16" s="55"/>
    </row>
    <row r="17" spans="1:3" x14ac:dyDescent="0.3">
      <c r="A17" s="6" t="s">
        <v>73</v>
      </c>
      <c r="B17" s="115"/>
      <c r="C17" s="115"/>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4"/>
  <sheetViews>
    <sheetView workbookViewId="0">
      <selection activeCell="B11" sqref="B11:C11"/>
    </sheetView>
  </sheetViews>
  <sheetFormatPr baseColWidth="10" defaultColWidth="0" defaultRowHeight="14.4" x14ac:dyDescent="0.3"/>
  <cols>
    <col min="1" max="1" width="54.44140625" customWidth="1"/>
    <col min="2" max="2" width="23.44140625" customWidth="1"/>
    <col min="3" max="3" width="98.88671875" customWidth="1"/>
    <col min="4" max="8" width="0" hidden="1" customWidth="1"/>
    <col min="9" max="16384" width="11.44140625" hidden="1"/>
  </cols>
  <sheetData>
    <row r="1" spans="1:3" ht="25.8" x14ac:dyDescent="0.3">
      <c r="A1" s="89" t="s">
        <v>131</v>
      </c>
      <c r="B1" s="89"/>
      <c r="C1" s="89"/>
    </row>
    <row r="2" spans="1:3" x14ac:dyDescent="0.3">
      <c r="A2" s="40" t="s">
        <v>11</v>
      </c>
      <c r="B2" s="79" t="str">
        <f>'AUTOS NOTA 321'!B2:C2</f>
        <v>124006798- APL 214388</v>
      </c>
      <c r="C2" s="80"/>
    </row>
    <row r="3" spans="1:3" x14ac:dyDescent="0.3">
      <c r="A3" s="5" t="s">
        <v>1</v>
      </c>
      <c r="B3" s="55" t="str">
        <f>'AUTOS  NOTA 322'!B2:C2</f>
        <v>85001310300220240017800</v>
      </c>
      <c r="C3" s="55"/>
    </row>
    <row r="4" spans="1:3" x14ac:dyDescent="0.3">
      <c r="A4" s="5" t="s">
        <v>2</v>
      </c>
      <c r="B4" s="55" t="str">
        <f>'AUTOS  NOTA 322'!B3:C3</f>
        <v>JUZGADO SEGUNDO CIVIL DEL CIRCUITO  DE YOPAL-CASANARE</v>
      </c>
      <c r="C4" s="55"/>
    </row>
    <row r="5" spans="1:3" x14ac:dyDescent="0.3">
      <c r="A5" s="5" t="s">
        <v>3</v>
      </c>
      <c r="B5" s="55" t="str">
        <f>'AUTOS  NOTA 322'!B4:C4</f>
        <v>HELBER VALENCIA MEJÍA, JUAN CAMILO IBÁÑEZ Y ALLIANZ SEGUROS S.A.</v>
      </c>
      <c r="C5" s="55"/>
    </row>
    <row r="6" spans="1:3" x14ac:dyDescent="0.3">
      <c r="A6" s="5" t="s">
        <v>4</v>
      </c>
      <c r="B6" s="55" t="str">
        <f>'AUTOS  NOTA 322'!B5:C5</f>
        <v>NAYIBE DIAZ BARRERA Y CENTRO DE ENSEÑANZA AUTOMOVILSITICO  AUTOCLUB AGUAZUL S.A.S.</v>
      </c>
      <c r="C6" s="55"/>
    </row>
    <row r="7" spans="1:3" x14ac:dyDescent="0.3">
      <c r="A7" s="5" t="s">
        <v>5</v>
      </c>
      <c r="B7" s="55" t="str">
        <f>'AUTOS  NOTA 322'!B6:C6</f>
        <v>DEMANDA DIRECTA</v>
      </c>
      <c r="C7" s="55"/>
    </row>
    <row r="8" spans="1:3" x14ac:dyDescent="0.3">
      <c r="A8" s="5" t="s">
        <v>102</v>
      </c>
      <c r="B8" s="55" t="str">
        <f>'AUTOS NOTA 324-478'!B18:C18</f>
        <v>EVENTUAL</v>
      </c>
      <c r="C8" s="55"/>
    </row>
    <row r="9" spans="1:3" x14ac:dyDescent="0.3">
      <c r="A9" s="7" t="s">
        <v>64</v>
      </c>
      <c r="B9" s="116">
        <f>'AUTOS NOTA 324-478'!B20:C20</f>
        <v>28964720</v>
      </c>
      <c r="C9" s="116"/>
    </row>
    <row r="10" spans="1:3" x14ac:dyDescent="0.3">
      <c r="A10" s="5" t="s">
        <v>132</v>
      </c>
      <c r="B10" s="119">
        <v>0</v>
      </c>
      <c r="C10" s="119"/>
    </row>
    <row r="11" spans="1:3" ht="30" customHeight="1" x14ac:dyDescent="0.3">
      <c r="A11" s="5" t="s">
        <v>192</v>
      </c>
      <c r="B11" s="55"/>
      <c r="C11" s="55"/>
    </row>
    <row r="12" spans="1:3" x14ac:dyDescent="0.3">
      <c r="A12" s="5" t="s">
        <v>193</v>
      </c>
      <c r="B12" s="118"/>
      <c r="C12" s="118"/>
    </row>
    <row r="13" spans="1:3" x14ac:dyDescent="0.3">
      <c r="A13" s="5" t="s">
        <v>194</v>
      </c>
      <c r="B13" s="55"/>
      <c r="C13" s="55"/>
    </row>
    <row r="19" spans="4:8" x14ac:dyDescent="0.3">
      <c r="D19" t="str">
        <f t="shared" ref="D19:H22" si="0">UPPER(D17)</f>
        <v/>
      </c>
      <c r="E19" t="str">
        <f t="shared" si="0"/>
        <v/>
      </c>
      <c r="F19" t="str">
        <f t="shared" si="0"/>
        <v/>
      </c>
      <c r="G19" t="str">
        <f t="shared" si="0"/>
        <v/>
      </c>
      <c r="H19" t="str">
        <f t="shared" si="0"/>
        <v/>
      </c>
    </row>
    <row r="20" spans="4:8" x14ac:dyDescent="0.3">
      <c r="D20" t="str">
        <f t="shared" si="0"/>
        <v/>
      </c>
      <c r="E20" t="str">
        <f t="shared" si="0"/>
        <v/>
      </c>
      <c r="F20" t="str">
        <f t="shared" si="0"/>
        <v/>
      </c>
      <c r="G20" t="str">
        <f t="shared" si="0"/>
        <v/>
      </c>
      <c r="H20" t="str">
        <f t="shared" si="0"/>
        <v/>
      </c>
    </row>
    <row r="21" spans="4:8" x14ac:dyDescent="0.3">
      <c r="D21" t="str">
        <f t="shared" si="0"/>
        <v/>
      </c>
      <c r="E21" t="str">
        <f t="shared" si="0"/>
        <v/>
      </c>
      <c r="F21" t="str">
        <f t="shared" si="0"/>
        <v/>
      </c>
      <c r="G21" t="str">
        <f t="shared" si="0"/>
        <v/>
      </c>
      <c r="H21" t="str">
        <f t="shared" si="0"/>
        <v/>
      </c>
    </row>
    <row r="22" spans="4:8" x14ac:dyDescent="0.3">
      <c r="D22" t="str">
        <f>UPPER(D20)</f>
        <v/>
      </c>
      <c r="E22" t="str">
        <f t="shared" si="0"/>
        <v/>
      </c>
      <c r="F22" t="str">
        <f t="shared" si="0"/>
        <v/>
      </c>
      <c r="G22" t="str">
        <f t="shared" si="0"/>
        <v/>
      </c>
      <c r="H22" t="str">
        <f t="shared" si="0"/>
        <v/>
      </c>
    </row>
    <row r="23" spans="4:8" x14ac:dyDescent="0.3">
      <c r="D23" t="str">
        <f t="shared" ref="D23:H24" si="1">UPPER(D21)</f>
        <v/>
      </c>
      <c r="E23" t="str">
        <f t="shared" si="1"/>
        <v/>
      </c>
      <c r="F23" t="str">
        <f t="shared" si="1"/>
        <v/>
      </c>
      <c r="G23" t="str">
        <f t="shared" si="1"/>
        <v/>
      </c>
      <c r="H23" t="str">
        <f t="shared" si="1"/>
        <v/>
      </c>
    </row>
    <row r="24" spans="4:8" x14ac:dyDescent="0.3">
      <c r="D24" t="str">
        <f t="shared" si="1"/>
        <v/>
      </c>
      <c r="E24" t="str">
        <f t="shared" si="1"/>
        <v/>
      </c>
      <c r="F24" t="str">
        <f t="shared" si="1"/>
        <v/>
      </c>
      <c r="G24" t="str">
        <f t="shared" si="1"/>
        <v/>
      </c>
      <c r="H24" t="str">
        <f t="shared" si="1"/>
        <v/>
      </c>
    </row>
  </sheetData>
  <mergeCells count="13">
    <mergeCell ref="B12:C12"/>
    <mergeCell ref="B13:C13"/>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topLeftCell="A16" zoomScaleNormal="100" workbookViewId="0">
      <selection activeCell="B39" sqref="B39"/>
    </sheetView>
  </sheetViews>
  <sheetFormatPr baseColWidth="10" defaultColWidth="0" defaultRowHeight="14.4" x14ac:dyDescent="0.3"/>
  <cols>
    <col min="1" max="1" width="72.88671875" customWidth="1"/>
    <col min="2" max="2" width="39.88671875" customWidth="1"/>
    <col min="3" max="3" width="96.33203125" customWidth="1"/>
    <col min="4" max="16384" width="11.44140625" hidden="1"/>
  </cols>
  <sheetData>
    <row r="1" spans="1:6" ht="25.8" x14ac:dyDescent="0.3">
      <c r="A1" s="89" t="s">
        <v>133</v>
      </c>
      <c r="B1" s="89"/>
      <c r="C1" s="89"/>
    </row>
    <row r="2" spans="1:6" x14ac:dyDescent="0.3">
      <c r="A2" s="20" t="s">
        <v>11</v>
      </c>
      <c r="B2" s="79" t="str">
        <f>'AUTOS NOTA 321'!B2:C2</f>
        <v>124006798- APL 214388</v>
      </c>
      <c r="C2" s="80"/>
    </row>
    <row r="3" spans="1:6" x14ac:dyDescent="0.3">
      <c r="A3" s="5" t="s">
        <v>1</v>
      </c>
      <c r="B3" s="55" t="str">
        <f>'AUTOS  NOTA 322'!B2:C2</f>
        <v>85001310300220240017800</v>
      </c>
      <c r="C3" s="55"/>
    </row>
    <row r="4" spans="1:6" x14ac:dyDescent="0.3">
      <c r="A4" s="5" t="s">
        <v>2</v>
      </c>
      <c r="B4" s="55" t="str">
        <f>'AUTOS  NOTA 322'!B3:C3</f>
        <v>JUZGADO SEGUNDO CIVIL DEL CIRCUITO  DE YOPAL-CASANARE</v>
      </c>
      <c r="C4" s="55"/>
    </row>
    <row r="5" spans="1:6" ht="15" customHeight="1" x14ac:dyDescent="0.3">
      <c r="A5" s="5" t="s">
        <v>3</v>
      </c>
      <c r="B5" s="55" t="str">
        <f>'AUTOS  NOTA 322'!B4:C4</f>
        <v>HELBER VALENCIA MEJÍA, JUAN CAMILO IBÁÑEZ Y ALLIANZ SEGUROS S.A.</v>
      </c>
      <c r="C5" s="55"/>
    </row>
    <row r="6" spans="1:6" ht="15" customHeight="1" x14ac:dyDescent="0.3">
      <c r="A6" s="5" t="s">
        <v>4</v>
      </c>
      <c r="B6" s="55" t="str">
        <f>'AUTOS  NOTA 322'!B5:C5</f>
        <v>NAYIBE DIAZ BARRERA Y CENTRO DE ENSEÑANZA AUTOMOVILSITICO  AUTOCLUB AGUAZUL S.A.S.</v>
      </c>
      <c r="C6" s="55"/>
    </row>
    <row r="7" spans="1:6" x14ac:dyDescent="0.3">
      <c r="A7" s="5" t="s">
        <v>5</v>
      </c>
      <c r="B7" s="55" t="str">
        <f>'AUTOS  NOTA 322'!B6:C6</f>
        <v>DEMANDA DIRECTA</v>
      </c>
      <c r="C7" s="55"/>
    </row>
    <row r="8" spans="1:6" x14ac:dyDescent="0.3">
      <c r="A8" s="5" t="s">
        <v>134</v>
      </c>
      <c r="B8" s="120">
        <f>'AUTOS NOTA 324-478'!B20:C20</f>
        <v>28964720</v>
      </c>
      <c r="C8" s="120"/>
    </row>
    <row r="9" spans="1:6" x14ac:dyDescent="0.3">
      <c r="A9" s="5" t="s">
        <v>135</v>
      </c>
      <c r="B9" s="55"/>
      <c r="C9" s="55"/>
    </row>
    <row r="10" spans="1:6" ht="111" customHeight="1" x14ac:dyDescent="0.3">
      <c r="A10" s="5" t="s">
        <v>136</v>
      </c>
      <c r="B10" s="55"/>
      <c r="C10" s="55"/>
    </row>
    <row r="11" spans="1:6" ht="21" customHeight="1" x14ac:dyDescent="0.3">
      <c r="A11" s="121"/>
      <c r="B11" s="121"/>
      <c r="C11" s="121"/>
      <c r="E11" t="s">
        <v>57</v>
      </c>
      <c r="F11" s="22">
        <v>0.7</v>
      </c>
    </row>
    <row r="12" spans="1:6" hidden="1" x14ac:dyDescent="0.3">
      <c r="A12" s="122"/>
      <c r="B12" s="122"/>
      <c r="C12" s="122"/>
      <c r="E12" t="s">
        <v>59</v>
      </c>
      <c r="F12" s="23">
        <v>0.3</v>
      </c>
    </row>
    <row r="13" spans="1:6" ht="18" x14ac:dyDescent="0.3">
      <c r="A13" s="123" t="s">
        <v>137</v>
      </c>
      <c r="B13" s="123"/>
      <c r="C13" s="123"/>
    </row>
    <row r="14" spans="1:6" x14ac:dyDescent="0.3">
      <c r="A14" s="37" t="s">
        <v>60</v>
      </c>
      <c r="B14" s="94" t="s">
        <v>61</v>
      </c>
      <c r="C14" s="95"/>
    </row>
    <row r="15" spans="1:6" ht="28.8" x14ac:dyDescent="0.3">
      <c r="A15" s="21" t="s">
        <v>63</v>
      </c>
      <c r="B15" s="124">
        <f>((C17+C18+C20+C21+C25+C23+C27+C29+C24+C28)-C32)*C31*C33</f>
        <v>1000000000</v>
      </c>
      <c r="C15" s="124"/>
    </row>
    <row r="16" spans="1:6" x14ac:dyDescent="0.3">
      <c r="A16" s="7" t="s">
        <v>64</v>
      </c>
      <c r="B16" s="125" t="s">
        <v>53</v>
      </c>
      <c r="C16" s="126"/>
    </row>
    <row r="17" spans="1:3" x14ac:dyDescent="0.3">
      <c r="A17" s="92"/>
      <c r="B17" s="35" t="s">
        <v>54</v>
      </c>
      <c r="C17" s="30">
        <v>1000000000</v>
      </c>
    </row>
    <row r="18" spans="1:3" x14ac:dyDescent="0.3">
      <c r="A18" s="93"/>
      <c r="B18" s="35" t="s">
        <v>55</v>
      </c>
      <c r="C18" s="30">
        <v>0</v>
      </c>
    </row>
    <row r="19" spans="1:3" x14ac:dyDescent="0.3">
      <c r="A19" s="93"/>
      <c r="B19" s="99" t="s">
        <v>56</v>
      </c>
      <c r="C19" s="100"/>
    </row>
    <row r="20" spans="1:3" x14ac:dyDescent="0.3">
      <c r="A20" s="93"/>
      <c r="B20" s="35" t="s">
        <v>98</v>
      </c>
      <c r="C20" s="30">
        <v>0</v>
      </c>
    </row>
    <row r="21" spans="1:3" ht="28.8" x14ac:dyDescent="0.3">
      <c r="A21" s="93"/>
      <c r="B21" s="35" t="s">
        <v>100</v>
      </c>
      <c r="C21" s="30">
        <v>0</v>
      </c>
    </row>
    <row r="22" spans="1:3" x14ac:dyDescent="0.3">
      <c r="A22" s="93"/>
      <c r="B22" s="99" t="s">
        <v>121</v>
      </c>
      <c r="C22" s="100"/>
    </row>
    <row r="23" spans="1:3" x14ac:dyDescent="0.3">
      <c r="A23" s="93"/>
      <c r="B23" s="35" t="s">
        <v>130</v>
      </c>
      <c r="C23" s="30">
        <v>0</v>
      </c>
    </row>
    <row r="24" spans="1:3" x14ac:dyDescent="0.3">
      <c r="A24" s="93"/>
      <c r="B24" s="35" t="s">
        <v>54</v>
      </c>
      <c r="C24" s="30">
        <v>0</v>
      </c>
    </row>
    <row r="25" spans="1:3" x14ac:dyDescent="0.3">
      <c r="A25" s="93"/>
      <c r="B25" s="35" t="s">
        <v>55</v>
      </c>
      <c r="C25" s="30">
        <v>0</v>
      </c>
    </row>
    <row r="26" spans="1:3" x14ac:dyDescent="0.3">
      <c r="A26" s="93"/>
      <c r="B26" s="99" t="s">
        <v>122</v>
      </c>
      <c r="C26" s="100"/>
    </row>
    <row r="27" spans="1:3" x14ac:dyDescent="0.3">
      <c r="A27" s="93"/>
      <c r="B27" s="35"/>
      <c r="C27" s="30"/>
    </row>
    <row r="28" spans="1:3" x14ac:dyDescent="0.3">
      <c r="A28" s="93"/>
      <c r="B28" s="35" t="s">
        <v>54</v>
      </c>
      <c r="C28" s="30">
        <v>0</v>
      </c>
    </row>
    <row r="29" spans="1:3" x14ac:dyDescent="0.3">
      <c r="A29" s="93"/>
      <c r="B29" s="35" t="s">
        <v>55</v>
      </c>
      <c r="C29" s="30">
        <v>0</v>
      </c>
    </row>
    <row r="30" spans="1:3" x14ac:dyDescent="0.3">
      <c r="A30" s="93"/>
      <c r="B30" s="99" t="s">
        <v>114</v>
      </c>
      <c r="C30" s="100"/>
    </row>
    <row r="31" spans="1:3" x14ac:dyDescent="0.3">
      <c r="A31" s="93"/>
      <c r="B31" s="35" t="s">
        <v>125</v>
      </c>
      <c r="C31" s="31">
        <v>1</v>
      </c>
    </row>
    <row r="32" spans="1:3" x14ac:dyDescent="0.3">
      <c r="A32" s="93"/>
      <c r="B32" s="35" t="s">
        <v>115</v>
      </c>
      <c r="C32" s="32">
        <v>0</v>
      </c>
    </row>
    <row r="33" spans="1:3" x14ac:dyDescent="0.3">
      <c r="A33" s="93"/>
      <c r="B33" s="35" t="s">
        <v>129</v>
      </c>
      <c r="C33" s="31">
        <v>1</v>
      </c>
    </row>
    <row r="34" spans="1:3" x14ac:dyDescent="0.3">
      <c r="A34" s="24" t="s">
        <v>65</v>
      </c>
      <c r="B34" s="96">
        <f>IFERROR(B15*(VLOOKUP(B14,E11:F13,2,0)),16666)</f>
        <v>16666</v>
      </c>
      <c r="C34" s="96"/>
    </row>
  </sheetData>
  <mergeCells count="21">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4140625" defaultRowHeight="14.4" x14ac:dyDescent="0.3"/>
  <cols>
    <col min="4" max="4" width="20.109375" bestFit="1" customWidth="1"/>
    <col min="5" max="5" width="42.88671875" bestFit="1" customWidth="1"/>
    <col min="12" max="12" width="30.5546875" customWidth="1"/>
    <col min="13" max="13" width="16" customWidth="1"/>
  </cols>
  <sheetData>
    <row r="1" spans="1:15" x14ac:dyDescent="0.3">
      <c r="A1" s="9" t="s">
        <v>14</v>
      </c>
      <c r="B1" t="s">
        <v>17</v>
      </c>
      <c r="C1" s="9" t="s">
        <v>19</v>
      </c>
      <c r="D1" s="9" t="s">
        <v>74</v>
      </c>
      <c r="E1" s="3" t="s">
        <v>25</v>
      </c>
      <c r="F1" s="2" t="s">
        <v>57</v>
      </c>
      <c r="G1" s="4">
        <v>0</v>
      </c>
      <c r="H1" t="s">
        <v>6</v>
      </c>
      <c r="I1" t="s">
        <v>75</v>
      </c>
      <c r="K1" t="s">
        <v>103</v>
      </c>
      <c r="L1" s="28" t="s">
        <v>127</v>
      </c>
      <c r="M1" t="s">
        <v>76</v>
      </c>
      <c r="N1" t="s">
        <v>57</v>
      </c>
      <c r="O1" t="s">
        <v>117</v>
      </c>
    </row>
    <row r="2" spans="1:15" x14ac:dyDescent="0.3">
      <c r="A2" t="s">
        <v>76</v>
      </c>
      <c r="B2" t="s">
        <v>27</v>
      </c>
      <c r="C2" t="s">
        <v>77</v>
      </c>
      <c r="D2" s="2" t="s">
        <v>78</v>
      </c>
      <c r="E2" s="1" t="s">
        <v>79</v>
      </c>
      <c r="F2" s="2" t="s">
        <v>61</v>
      </c>
      <c r="G2" s="4">
        <v>0.7</v>
      </c>
      <c r="H2" t="s">
        <v>7</v>
      </c>
      <c r="I2" t="s">
        <v>80</v>
      </c>
      <c r="K2" t="s">
        <v>104</v>
      </c>
      <c r="L2" s="28" t="s">
        <v>105</v>
      </c>
      <c r="M2" t="s">
        <v>81</v>
      </c>
      <c r="N2" t="s">
        <v>59</v>
      </c>
      <c r="O2" t="s">
        <v>27</v>
      </c>
    </row>
    <row r="3" spans="1:15" x14ac:dyDescent="0.3">
      <c r="A3" t="s">
        <v>81</v>
      </c>
      <c r="C3" t="s">
        <v>82</v>
      </c>
      <c r="D3" s="2" t="s">
        <v>83</v>
      </c>
      <c r="E3" s="1" t="s">
        <v>84</v>
      </c>
      <c r="F3" s="2" t="s">
        <v>59</v>
      </c>
      <c r="G3" s="4">
        <v>0.3</v>
      </c>
      <c r="H3" t="s">
        <v>85</v>
      </c>
      <c r="I3" t="s">
        <v>86</v>
      </c>
      <c r="L3" s="28" t="s">
        <v>106</v>
      </c>
      <c r="M3" t="s">
        <v>87</v>
      </c>
      <c r="N3" t="s">
        <v>61</v>
      </c>
    </row>
    <row r="4" spans="1:15" x14ac:dyDescent="0.3">
      <c r="A4" t="s">
        <v>87</v>
      </c>
      <c r="C4" t="s">
        <v>20</v>
      </c>
      <c r="E4" s="1" t="s">
        <v>88</v>
      </c>
      <c r="H4" t="s">
        <v>89</v>
      </c>
      <c r="I4" t="s">
        <v>8</v>
      </c>
      <c r="L4" t="s">
        <v>107</v>
      </c>
    </row>
    <row r="5" spans="1:15" x14ac:dyDescent="0.3">
      <c r="A5" t="s">
        <v>90</v>
      </c>
      <c r="E5" s="1" t="s">
        <v>91</v>
      </c>
      <c r="H5" t="s">
        <v>92</v>
      </c>
      <c r="I5" t="s">
        <v>93</v>
      </c>
      <c r="L5" s="28" t="s">
        <v>108</v>
      </c>
    </row>
    <row r="6" spans="1:15" x14ac:dyDescent="0.3">
      <c r="E6" s="1" t="s">
        <v>94</v>
      </c>
      <c r="I6" t="s">
        <v>95</v>
      </c>
      <c r="L6" s="28" t="s">
        <v>128</v>
      </c>
    </row>
    <row r="7" spans="1:15" x14ac:dyDescent="0.3">
      <c r="E7" s="1" t="s">
        <v>96</v>
      </c>
      <c r="I7" t="s">
        <v>119</v>
      </c>
      <c r="L7" s="28" t="s">
        <v>109</v>
      </c>
    </row>
    <row r="8" spans="1:15" x14ac:dyDescent="0.3">
      <c r="E8" s="1" t="s">
        <v>97</v>
      </c>
      <c r="L8" s="28" t="s">
        <v>121</v>
      </c>
    </row>
    <row r="9" spans="1:15" x14ac:dyDescent="0.3">
      <c r="L9" s="28" t="s">
        <v>110</v>
      </c>
    </row>
    <row r="10" spans="1:15" x14ac:dyDescent="0.3">
      <c r="L10" s="28" t="s">
        <v>111</v>
      </c>
    </row>
    <row r="11" spans="1:15" x14ac:dyDescent="0.3">
      <c r="L11" s="28" t="s">
        <v>112</v>
      </c>
    </row>
    <row r="12" spans="1:15" x14ac:dyDescent="0.3">
      <c r="L12" s="28" t="s">
        <v>113</v>
      </c>
    </row>
    <row r="13" spans="1:15" x14ac:dyDescent="0.3">
      <c r="L13" s="28" t="s">
        <v>124</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F3A022-14CF-46D5-8131-E943E7D1100E}">
  <ds:schemaRefs>
    <ds:schemaRef ds:uri="http://schemas.microsoft.com/sharepoint/v3/contenttype/forms"/>
  </ds:schemaRefs>
</ds:datastoreItem>
</file>

<file path=customXml/itemProps2.xml><?xml version="1.0" encoding="utf-8"?>
<ds:datastoreItem xmlns:ds="http://schemas.openxmlformats.org/officeDocument/2006/customXml" ds:itemID="{40A28064-E7EB-471E-8ADB-894660FBB5BB}">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3.xml><?xml version="1.0" encoding="utf-8"?>
<ds:datastoreItem xmlns:ds="http://schemas.openxmlformats.org/officeDocument/2006/customXml" ds:itemID="{8D4239CF-636B-4907-A4B8-9D5ACB36E6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Paola Andrea Narvaez Loaiza</cp:lastModifiedBy>
  <cp:revision/>
  <dcterms:created xsi:type="dcterms:W3CDTF">2020-12-07T14:41:17Z</dcterms:created>
  <dcterms:modified xsi:type="dcterms:W3CDTF">2025-02-20T20:47:42Z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