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ha2-my.sharepoint.com/personal/vorozco_gha_com_co/Documents/Documents/GHA/LIQUIDACIONES/"/>
    </mc:Choice>
  </mc:AlternateContent>
  <xr:revisionPtr revIDLastSave="5" documentId="13_ncr:1_{F43A6E2D-75E0-43DE-985E-D732BAD9ECA3}" xr6:coauthVersionLast="47" xr6:coauthVersionMax="47" xr10:uidLastSave="{E76C844B-9300-4D29-9011-E0CC81F8BE1E}"/>
  <bookViews>
    <workbookView xWindow="-120" yWindow="-120" windowWidth="24240" windowHeight="13020" xr2:uid="{69AAD36E-CAFA-43EB-832F-400E58192986}"/>
  </bookViews>
  <sheets>
    <sheet name="LIQ. PRETENSIONES DEMANDA" sheetId="1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3" i="12" l="1"/>
  <c r="C60" i="12"/>
  <c r="G60" i="12" s="1"/>
  <c r="F55" i="12" l="1"/>
  <c r="G55" i="12" s="1"/>
  <c r="G56" i="12" s="1"/>
  <c r="F44" i="12" l="1"/>
  <c r="F45" i="12"/>
  <c r="F46" i="12"/>
  <c r="F47" i="12"/>
  <c r="F48" i="12"/>
  <c r="F49" i="12"/>
  <c r="F50" i="12"/>
  <c r="F51" i="12"/>
  <c r="F32" i="12"/>
  <c r="G32" i="12" s="1"/>
  <c r="E44" i="12" s="1"/>
  <c r="G44" i="12" s="1"/>
  <c r="F33" i="12"/>
  <c r="G33" i="12" s="1"/>
  <c r="E45" i="12" s="1"/>
  <c r="G45" i="12" s="1"/>
  <c r="F34" i="12"/>
  <c r="G34" i="12" s="1"/>
  <c r="E46" i="12" s="1"/>
  <c r="F35" i="12"/>
  <c r="G35" i="12" s="1"/>
  <c r="E47" i="12" s="1"/>
  <c r="G47" i="12" s="1"/>
  <c r="F36" i="12"/>
  <c r="G36" i="12" s="1"/>
  <c r="E48" i="12" s="1"/>
  <c r="G48" i="12" s="1"/>
  <c r="F37" i="12"/>
  <c r="G37" i="12" s="1"/>
  <c r="E49" i="12" s="1"/>
  <c r="G49" i="12" s="1"/>
  <c r="F38" i="12"/>
  <c r="G38" i="12" s="1"/>
  <c r="E50" i="12" s="1"/>
  <c r="F39" i="12"/>
  <c r="G39" i="12" s="1"/>
  <c r="E51" i="12" s="1"/>
  <c r="G51" i="12" s="1"/>
  <c r="F20" i="12"/>
  <c r="G20" i="12" s="1"/>
  <c r="F21" i="12"/>
  <c r="G21" i="12" s="1"/>
  <c r="F22" i="12"/>
  <c r="G22" i="12" s="1"/>
  <c r="F23" i="12"/>
  <c r="G23" i="12" s="1"/>
  <c r="F24" i="12"/>
  <c r="G24" i="12" s="1"/>
  <c r="F25" i="12"/>
  <c r="G25" i="12" s="1"/>
  <c r="F26" i="12"/>
  <c r="G26" i="12" s="1"/>
  <c r="F27" i="12"/>
  <c r="G27" i="12" s="1"/>
  <c r="F15" i="12"/>
  <c r="G15" i="12" s="1"/>
  <c r="F8" i="12"/>
  <c r="G8" i="12" s="1"/>
  <c r="F9" i="12"/>
  <c r="G9" i="12" s="1"/>
  <c r="F10" i="12"/>
  <c r="G10" i="12" s="1"/>
  <c r="F11" i="12"/>
  <c r="G11" i="12" s="1"/>
  <c r="F12" i="12"/>
  <c r="G12" i="12" s="1"/>
  <c r="F13" i="12"/>
  <c r="G13" i="12" s="1"/>
  <c r="F14" i="12"/>
  <c r="G14" i="12" s="1"/>
  <c r="F43" i="12"/>
  <c r="F31" i="12"/>
  <c r="G31" i="12" s="1"/>
  <c r="E43" i="12" s="1"/>
  <c r="F19" i="12"/>
  <c r="G19" i="12" s="1"/>
  <c r="F7" i="12"/>
  <c r="G50" i="12" l="1"/>
  <c r="G46" i="12"/>
  <c r="G43" i="12"/>
  <c r="G7" i="12" l="1"/>
  <c r="G16" i="12" s="1"/>
  <c r="G28" i="12"/>
  <c r="G40" i="12" l="1"/>
  <c r="G52" i="12"/>
</calcChain>
</file>

<file path=xl/sharedStrings.xml><?xml version="1.0" encoding="utf-8"?>
<sst xmlns="http://schemas.openxmlformats.org/spreadsheetml/2006/main" count="40" uniqueCount="20">
  <si>
    <t>DESDE</t>
  </si>
  <si>
    <t>HASTA</t>
  </si>
  <si>
    <t>SALARIO</t>
  </si>
  <si>
    <t>DÍAS</t>
  </si>
  <si>
    <t>PRIMAS</t>
  </si>
  <si>
    <t>TOTAL ADEUDADO</t>
  </si>
  <si>
    <t>CESANTÍAS</t>
  </si>
  <si>
    <t>INTERESES</t>
  </si>
  <si>
    <t>VACACIONES</t>
  </si>
  <si>
    <t>SALARIOS</t>
  </si>
  <si>
    <t xml:space="preserve"> </t>
  </si>
  <si>
    <t>Salario diario</t>
  </si>
  <si>
    <t>Total</t>
  </si>
  <si>
    <t>Total Liquidación:</t>
  </si>
  <si>
    <r>
      <rPr>
        <b/>
        <sz val="11"/>
        <color theme="1"/>
        <rFont val="Calibri"/>
        <family val="2"/>
        <scheme val="minor"/>
      </rPr>
      <t>Nota 1:</t>
    </r>
    <r>
      <rPr>
        <sz val="11"/>
        <color theme="1"/>
        <rFont val="Calibri"/>
        <family val="2"/>
        <scheme val="minor"/>
      </rPr>
      <t xml:space="preserve"> La demandante solicita el reintegro laboral desde el 16/08/2016 y consigo el pago de (i) salarios, prestaciones sociales y vacaciones, (ii) indemnización consagrada en la Ley 361 de 1997, (iv) aportes al sistema de seguridad social, rubro el cual no se liquida</t>
    </r>
  </si>
  <si>
    <r>
      <rPr>
        <b/>
        <sz val="11"/>
        <color theme="1"/>
        <rFont val="Calibri"/>
        <family val="2"/>
        <scheme val="minor"/>
      </rPr>
      <t>Nota 2:</t>
    </r>
    <r>
      <rPr>
        <sz val="11"/>
        <color theme="1"/>
        <rFont val="Calibri"/>
        <family val="2"/>
        <scheme val="minor"/>
      </rPr>
      <t xml:space="preserve"> El salario del año 2016 se tomó de la liquidación del contrato aportada en la demanda, sin embargo, los periodos posteriores se tomó el SMLMV </t>
    </r>
  </si>
  <si>
    <r>
      <rPr>
        <b/>
        <sz val="11"/>
        <color theme="1"/>
        <rFont val="Calibri"/>
        <family val="2"/>
        <scheme val="minor"/>
      </rPr>
      <t xml:space="preserve">Nota 3: </t>
    </r>
    <r>
      <rPr>
        <sz val="11"/>
        <color theme="1"/>
        <rFont val="Calibri"/>
        <family val="2"/>
        <scheme val="minor"/>
      </rPr>
      <t>La Póliza No. 03 CU046545 cuya vigencia es del 01/01/2011 al 01/01/2012, no presta cobertura temporal de conformidad con las pretensiones de la demanda, motivo por el cual no se liquida el PML</t>
    </r>
  </si>
  <si>
    <t>INDEMNIZACIÓN DEL ARTÍCULO 26 DE LA LEY 361 DE 1997. (180 DÍAS DE SALARIO)</t>
  </si>
  <si>
    <t>x 180 DÍAS</t>
  </si>
  <si>
    <t>LIQUIDACIÓN DE LAS PRETENSIONES DE LA DEMANDA (DESDE EL 17/08/2016 A LA FECHA)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</si>
</sst>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\ #,##0;[Red]\-&quot;$&quot;\ #,##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_-;\-* #,##0_-;_-* &quot;-&quot;??_-;_-@_-"/>
    <numFmt numFmtId="166" formatCode="_ &quot;$&quot;\ * #,##0_ ;_ &quot;$&quot;\ * \-#,##0_ ;_ &quot;$&quot;\ * &quot;-&quot;_ ;_ @_ "/>
    <numFmt numFmtId="167" formatCode="_ * #,##0_ ;_ * \-#,##0_ ;_ * &quot;-&quot;_ ;_ @_ "/>
    <numFmt numFmtId="168" formatCode="_ &quot;$&quot;\ * #,##0.00_ ;_ &quot;$&quot;\ * \-#,##0.00_ ;_ &quot;$&quot;\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"/>
      <family val="2"/>
    </font>
    <font>
      <b/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9E1F2"/>
        <bgColor rgb="FF000000"/>
      </patternFill>
    </fill>
    <fill>
      <patternFill patternType="solid">
        <fgColor rgb="FF92D050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4" fillId="0" borderId="1" xfId="0" applyFont="1" applyBorder="1" applyAlignment="1">
      <alignment horizontal="center"/>
    </xf>
    <xf numFmtId="164" fontId="0" fillId="0" borderId="1" xfId="1" applyNumberFormat="1" applyFont="1" applyBorder="1"/>
    <xf numFmtId="164" fontId="4" fillId="3" borderId="1" xfId="1" applyNumberFormat="1" applyFont="1" applyFill="1" applyBorder="1"/>
    <xf numFmtId="164" fontId="4" fillId="2" borderId="1" xfId="1" applyNumberFormat="1" applyFont="1" applyFill="1" applyBorder="1" applyAlignment="1">
      <alignment horizontal="center"/>
    </xf>
    <xf numFmtId="3" fontId="0" fillId="0" borderId="1" xfId="0" applyNumberFormat="1" applyBorder="1"/>
    <xf numFmtId="164" fontId="0" fillId="0" borderId="1" xfId="1" applyNumberFormat="1" applyFont="1" applyFill="1" applyBorder="1"/>
    <xf numFmtId="14" fontId="0" fillId="0" borderId="1" xfId="0" applyNumberFormat="1" applyBorder="1"/>
    <xf numFmtId="164" fontId="4" fillId="2" borderId="1" xfId="6" applyNumberFormat="1" applyFont="1" applyFill="1" applyBorder="1" applyAlignment="1">
      <alignment horizontal="center"/>
    </xf>
    <xf numFmtId="164" fontId="4" fillId="3" borderId="1" xfId="6" applyNumberFormat="1" applyFont="1" applyFill="1" applyBorder="1"/>
    <xf numFmtId="0" fontId="4" fillId="0" borderId="0" xfId="0" applyFont="1" applyAlignment="1">
      <alignment horizontal="center"/>
    </xf>
    <xf numFmtId="164" fontId="5" fillId="4" borderId="1" xfId="0" applyNumberFormat="1" applyFont="1" applyFill="1" applyBorder="1"/>
    <xf numFmtId="0" fontId="0" fillId="0" borderId="0" xfId="0" applyAlignment="1">
      <alignment vertical="center" wrapText="1"/>
    </xf>
    <xf numFmtId="14" fontId="8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0" fillId="2" borderId="0" xfId="0" applyFill="1" applyAlignment="1">
      <alignment horizontal="center" vertical="center" wrapText="1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9" fillId="5" borderId="2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6" fontId="3" fillId="0" borderId="2" xfId="0" applyNumberFormat="1" applyFont="1" applyBorder="1" applyAlignment="1">
      <alignment horizontal="center"/>
    </xf>
    <xf numFmtId="6" fontId="3" fillId="0" borderId="4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6" fontId="9" fillId="6" borderId="1" xfId="0" applyNumberFormat="1" applyFont="1" applyFill="1" applyBorder="1"/>
  </cellXfs>
  <cellStyles count="18">
    <cellStyle name="Millares" xfId="1" builtinId="3"/>
    <cellStyle name="Millares [0] 2" xfId="3" xr:uid="{3555D9B7-EA0C-4C21-A235-0CD6BE1EC253}"/>
    <cellStyle name="Millares 2" xfId="8" xr:uid="{52E748A6-508A-43EC-9983-10807D820023}"/>
    <cellStyle name="Millares 3" xfId="10" xr:uid="{489BD241-C3FF-4DFE-89AE-EA3930EC2C75}"/>
    <cellStyle name="Millares 4" xfId="6" xr:uid="{30B7C3BA-0FB0-470D-88BE-FBEF74427B88}"/>
    <cellStyle name="Millares 5" xfId="12" xr:uid="{79326964-5294-479E-B982-0A5948E6458E}"/>
    <cellStyle name="Millares 6" xfId="15" xr:uid="{ABFDC7D0-759F-45EB-9979-8CD3F87889E5}"/>
    <cellStyle name="Millares 7" xfId="16" xr:uid="{FFF4BEC4-3F5B-40BE-AC92-6362DAEDDD14}"/>
    <cellStyle name="Moneda [0] 2" xfId="5" xr:uid="{40580231-C906-4C03-A65D-3EA45064320D}"/>
    <cellStyle name="Moneda 2" xfId="4" xr:uid="{60B0EB24-56E2-4FB9-B187-077D7FCBAA83}"/>
    <cellStyle name="Moneda 3" xfId="9" xr:uid="{B553DF60-E9E3-43DE-950B-5D5A0815FFF2}"/>
    <cellStyle name="Moneda 4" xfId="11" xr:uid="{91876A93-028D-40C8-982D-CCA51D4D575D}"/>
    <cellStyle name="Moneda 5" xfId="7" xr:uid="{A7350134-E2AE-4379-A4D5-B823FC54C5D3}"/>
    <cellStyle name="Moneda 6" xfId="13" xr:uid="{BF3C704B-FB29-4786-98E8-8A8CE20070B2}"/>
    <cellStyle name="Moneda 7" xfId="14" xr:uid="{B8E0172D-6407-491A-BE97-75C736043314}"/>
    <cellStyle name="Moneda 8" xfId="17" xr:uid="{2F89C845-0DCC-444B-8884-C9A0330B6C73}"/>
    <cellStyle name="Normal" xfId="0" builtinId="0"/>
    <cellStyle name="Normal 2" xfId="2" xr:uid="{C2E01C61-3397-4CB6-9BBE-5E165668D7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142874</xdr:colOff>
      <xdr:row>0</xdr:row>
      <xdr:rowOff>0</xdr:rowOff>
    </xdr:from>
    <xdr:to>
      <xdr:col>4</xdr:col>
      <xdr:colOff>1397079</xdr:colOff>
      <xdr:row>3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600422F-526E-49AF-9888-D5D4C3987E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49" y="0"/>
          <a:ext cx="2837737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75A30-EE9D-436B-B5B0-179805CA5561}">
  <dimension ref="B5:M63"/>
  <sheetViews>
    <sheetView tabSelected="1" topLeftCell="A10" zoomScale="80" zoomScaleNormal="80" workbookViewId="0">
      <selection activeCell="E21" sqref="E21"/>
    </sheetView>
  </sheetViews>
  <sheetFormatPr baseColWidth="10" defaultColWidth="11.42578125" defaultRowHeight="15" x14ac:dyDescent="0.25"/>
  <cols>
    <col min="1" max="1" width="8.42578125" customWidth="1"/>
    <col min="2" max="2" width="17.42578125" customWidth="1"/>
    <col min="3" max="3" width="15.5703125" customWidth="1"/>
    <col min="4" max="4" width="23.7109375" customWidth="1"/>
    <col min="5" max="5" width="23.85546875" bestFit="1" customWidth="1"/>
    <col min="6" max="6" width="22.7109375" bestFit="1" customWidth="1"/>
    <col min="7" max="7" width="18.85546875" customWidth="1"/>
    <col min="8" max="8" width="15.85546875" customWidth="1"/>
    <col min="9" max="9" width="11.5703125" bestFit="1" customWidth="1"/>
    <col min="10" max="10" width="13.7109375" customWidth="1"/>
    <col min="11" max="11" width="19.140625" bestFit="1" customWidth="1"/>
    <col min="12" max="12" width="24.42578125" customWidth="1"/>
    <col min="13" max="13" width="23" bestFit="1" customWidth="1"/>
    <col min="14" max="14" width="18.85546875" bestFit="1" customWidth="1"/>
    <col min="15" max="15" width="20.28515625" bestFit="1" customWidth="1"/>
  </cols>
  <sheetData>
    <row r="5" spans="2:11" x14ac:dyDescent="0.25">
      <c r="C5" s="22" t="s">
        <v>19</v>
      </c>
      <c r="D5" s="23"/>
      <c r="E5" s="23"/>
      <c r="F5" s="23"/>
      <c r="G5" s="24"/>
    </row>
    <row r="6" spans="2:11" x14ac:dyDescent="0.25">
      <c r="B6" s="12"/>
      <c r="C6" s="1" t="s">
        <v>0</v>
      </c>
      <c r="D6" s="1" t="s">
        <v>1</v>
      </c>
      <c r="E6" s="1" t="s">
        <v>2</v>
      </c>
      <c r="F6" s="1" t="s">
        <v>3</v>
      </c>
      <c r="G6" s="8" t="s">
        <v>9</v>
      </c>
      <c r="I6" s="15" t="s">
        <v>14</v>
      </c>
      <c r="J6" s="15"/>
      <c r="K6" s="15"/>
    </row>
    <row r="7" spans="2:11" x14ac:dyDescent="0.25">
      <c r="B7" s="12"/>
      <c r="C7" s="7">
        <v>42599</v>
      </c>
      <c r="D7" s="7">
        <v>42735</v>
      </c>
      <c r="E7" s="5">
        <v>796536</v>
      </c>
      <c r="F7" s="2">
        <f>DAYS360(C7,D7)</f>
        <v>134</v>
      </c>
      <c r="G7" s="6">
        <f>(E7/30)*F7</f>
        <v>3557860.8000000003</v>
      </c>
      <c r="I7" s="15"/>
      <c r="J7" s="15"/>
      <c r="K7" s="15"/>
    </row>
    <row r="8" spans="2:11" x14ac:dyDescent="0.25">
      <c r="B8" s="12"/>
      <c r="C8" s="7">
        <v>42736</v>
      </c>
      <c r="D8" s="7">
        <v>43100</v>
      </c>
      <c r="E8" s="5">
        <v>737717</v>
      </c>
      <c r="F8" s="2">
        <f t="shared" ref="F8:F14" si="0">DAYS360(C8,D8)</f>
        <v>360</v>
      </c>
      <c r="G8" s="6">
        <f t="shared" ref="G8:G15" si="1">(E8/30)*F8</f>
        <v>8852604</v>
      </c>
      <c r="I8" s="15"/>
      <c r="J8" s="15"/>
      <c r="K8" s="15"/>
    </row>
    <row r="9" spans="2:11" x14ac:dyDescent="0.25">
      <c r="B9" s="12"/>
      <c r="C9" s="7">
        <v>43101</v>
      </c>
      <c r="D9" s="7">
        <v>43465</v>
      </c>
      <c r="E9" s="5">
        <v>781242</v>
      </c>
      <c r="F9" s="2">
        <f t="shared" si="0"/>
        <v>360</v>
      </c>
      <c r="G9" s="6">
        <f t="shared" si="1"/>
        <v>9374904</v>
      </c>
      <c r="I9" s="15"/>
      <c r="J9" s="15"/>
      <c r="K9" s="15"/>
    </row>
    <row r="10" spans="2:11" x14ac:dyDescent="0.25">
      <c r="B10" s="12"/>
      <c r="C10" s="7">
        <v>43466</v>
      </c>
      <c r="D10" s="7">
        <v>43830</v>
      </c>
      <c r="E10" s="5">
        <v>828116</v>
      </c>
      <c r="F10" s="2">
        <f t="shared" si="0"/>
        <v>360</v>
      </c>
      <c r="G10" s="6">
        <f t="shared" si="1"/>
        <v>9937392</v>
      </c>
      <c r="I10" s="15"/>
      <c r="J10" s="15"/>
      <c r="K10" s="15"/>
    </row>
    <row r="11" spans="2:11" x14ac:dyDescent="0.25">
      <c r="B11" s="12"/>
      <c r="C11" s="7">
        <v>43831</v>
      </c>
      <c r="D11" s="7">
        <v>44196</v>
      </c>
      <c r="E11" s="5">
        <v>877803</v>
      </c>
      <c r="F11" s="2">
        <f t="shared" si="0"/>
        <v>360</v>
      </c>
      <c r="G11" s="6">
        <f t="shared" si="1"/>
        <v>10533636</v>
      </c>
      <c r="I11" s="15"/>
      <c r="J11" s="15"/>
      <c r="K11" s="15"/>
    </row>
    <row r="12" spans="2:11" x14ac:dyDescent="0.25">
      <c r="B12" s="12"/>
      <c r="C12" s="7">
        <v>44197</v>
      </c>
      <c r="D12" s="7">
        <v>44561</v>
      </c>
      <c r="E12" s="5">
        <v>908526</v>
      </c>
      <c r="F12" s="2">
        <f t="shared" si="0"/>
        <v>360</v>
      </c>
      <c r="G12" s="6">
        <f t="shared" si="1"/>
        <v>10902312</v>
      </c>
      <c r="I12" s="15"/>
      <c r="J12" s="15"/>
      <c r="K12" s="15"/>
    </row>
    <row r="13" spans="2:11" x14ac:dyDescent="0.25">
      <c r="B13" s="12"/>
      <c r="C13" s="7">
        <v>44562</v>
      </c>
      <c r="D13" s="7">
        <v>44926</v>
      </c>
      <c r="E13" s="5">
        <v>1000000</v>
      </c>
      <c r="F13" s="2">
        <f t="shared" si="0"/>
        <v>360</v>
      </c>
      <c r="G13" s="6">
        <f t="shared" si="1"/>
        <v>12000000</v>
      </c>
      <c r="I13" s="15"/>
      <c r="J13" s="15"/>
      <c r="K13" s="15"/>
    </row>
    <row r="14" spans="2:11" x14ac:dyDescent="0.25">
      <c r="B14" s="12"/>
      <c r="C14" s="7">
        <v>44927</v>
      </c>
      <c r="D14" s="7">
        <v>45291</v>
      </c>
      <c r="E14" s="5">
        <v>1160000</v>
      </c>
      <c r="F14" s="2">
        <f t="shared" si="0"/>
        <v>360</v>
      </c>
      <c r="G14" s="6">
        <f t="shared" si="1"/>
        <v>13920000</v>
      </c>
    </row>
    <row r="15" spans="2:11" x14ac:dyDescent="0.25">
      <c r="B15" s="12"/>
      <c r="C15" s="7">
        <v>45292</v>
      </c>
      <c r="D15" s="7">
        <v>45544</v>
      </c>
      <c r="E15" s="5">
        <v>1300000</v>
      </c>
      <c r="F15" s="2">
        <f>DAYS360(C15,D15)</f>
        <v>248</v>
      </c>
      <c r="G15" s="6">
        <f t="shared" si="1"/>
        <v>10746666.666666668</v>
      </c>
    </row>
    <row r="16" spans="2:11" x14ac:dyDescent="0.25">
      <c r="B16" s="12"/>
      <c r="C16" s="19" t="s">
        <v>5</v>
      </c>
      <c r="D16" s="20"/>
      <c r="E16" s="20"/>
      <c r="F16" s="21"/>
      <c r="G16" s="9">
        <f>SUM(G7:G15)</f>
        <v>89825375.466666669</v>
      </c>
      <c r="I16" s="15" t="s">
        <v>15</v>
      </c>
      <c r="J16" s="15"/>
      <c r="K16" s="15"/>
    </row>
    <row r="17" spans="2:13" x14ac:dyDescent="0.25">
      <c r="B17" s="12"/>
      <c r="I17" s="15"/>
      <c r="J17" s="15"/>
      <c r="K17" s="15"/>
      <c r="M17" t="s">
        <v>10</v>
      </c>
    </row>
    <row r="18" spans="2:13" ht="15" customHeight="1" x14ac:dyDescent="0.25">
      <c r="B18" s="12"/>
      <c r="C18" s="1" t="s">
        <v>0</v>
      </c>
      <c r="D18" s="1" t="s">
        <v>1</v>
      </c>
      <c r="E18" s="1" t="s">
        <v>2</v>
      </c>
      <c r="F18" s="1" t="s">
        <v>3</v>
      </c>
      <c r="G18" s="4" t="s">
        <v>4</v>
      </c>
      <c r="I18" s="15"/>
      <c r="J18" s="15"/>
      <c r="K18" s="15"/>
    </row>
    <row r="19" spans="2:13" ht="15" customHeight="1" x14ac:dyDescent="0.25">
      <c r="B19" s="12"/>
      <c r="C19" s="7">
        <v>42599</v>
      </c>
      <c r="D19" s="7">
        <v>42735</v>
      </c>
      <c r="E19" s="5">
        <v>874236</v>
      </c>
      <c r="F19" s="2">
        <f t="shared" ref="F19:F27" si="2">DAYS360(C19,D19)</f>
        <v>134</v>
      </c>
      <c r="G19" s="6">
        <f t="shared" ref="G19:G27" si="3">(E19*F19)/360</f>
        <v>325410.06666666665</v>
      </c>
      <c r="I19" s="15"/>
      <c r="J19" s="15"/>
      <c r="K19" s="15"/>
    </row>
    <row r="20" spans="2:13" ht="15" customHeight="1" x14ac:dyDescent="0.25">
      <c r="B20" s="12"/>
      <c r="C20" s="7">
        <v>42736</v>
      </c>
      <c r="D20" s="7">
        <v>43100</v>
      </c>
      <c r="E20" s="5">
        <v>820857</v>
      </c>
      <c r="F20" s="2">
        <f t="shared" si="2"/>
        <v>360</v>
      </c>
      <c r="G20" s="6">
        <f t="shared" si="3"/>
        <v>820857</v>
      </c>
      <c r="I20" s="15"/>
      <c r="J20" s="15"/>
      <c r="K20" s="15"/>
    </row>
    <row r="21" spans="2:13" ht="15" customHeight="1" x14ac:dyDescent="0.25">
      <c r="B21" s="12"/>
      <c r="C21" s="7">
        <v>43101</v>
      </c>
      <c r="D21" s="7">
        <v>43465</v>
      </c>
      <c r="E21" s="5">
        <v>869453</v>
      </c>
      <c r="F21" s="2">
        <f t="shared" si="2"/>
        <v>360</v>
      </c>
      <c r="G21" s="6">
        <f t="shared" si="3"/>
        <v>869453</v>
      </c>
    </row>
    <row r="22" spans="2:13" ht="15" customHeight="1" x14ac:dyDescent="0.25">
      <c r="B22" s="12"/>
      <c r="C22" s="7">
        <v>43466</v>
      </c>
      <c r="D22" s="7">
        <v>43830</v>
      </c>
      <c r="E22" s="5">
        <v>925148</v>
      </c>
      <c r="F22" s="2">
        <f t="shared" si="2"/>
        <v>360</v>
      </c>
      <c r="G22" s="6">
        <f t="shared" si="3"/>
        <v>925148</v>
      </c>
    </row>
    <row r="23" spans="2:13" ht="15" customHeight="1" x14ac:dyDescent="0.25">
      <c r="B23" s="12"/>
      <c r="C23" s="7">
        <v>43831</v>
      </c>
      <c r="D23" s="7">
        <v>44196</v>
      </c>
      <c r="E23" s="5">
        <v>980657</v>
      </c>
      <c r="F23" s="2">
        <f t="shared" si="2"/>
        <v>360</v>
      </c>
      <c r="G23" s="6">
        <f t="shared" si="3"/>
        <v>980657</v>
      </c>
      <c r="I23" s="15" t="s">
        <v>16</v>
      </c>
      <c r="J23" s="15"/>
      <c r="K23" s="15"/>
    </row>
    <row r="24" spans="2:13" ht="15" customHeight="1" x14ac:dyDescent="0.25">
      <c r="B24" s="12"/>
      <c r="C24" s="7">
        <v>44197</v>
      </c>
      <c r="D24" s="7">
        <v>44561</v>
      </c>
      <c r="E24" s="5">
        <v>1014980</v>
      </c>
      <c r="F24" s="2">
        <f t="shared" si="2"/>
        <v>360</v>
      </c>
      <c r="G24" s="6">
        <f t="shared" si="3"/>
        <v>1014980</v>
      </c>
      <c r="I24" s="15"/>
      <c r="J24" s="15"/>
      <c r="K24" s="15"/>
    </row>
    <row r="25" spans="2:13" ht="15" customHeight="1" x14ac:dyDescent="0.25">
      <c r="B25" s="12"/>
      <c r="C25" s="7">
        <v>44562</v>
      </c>
      <c r="D25" s="7">
        <v>44926</v>
      </c>
      <c r="E25" s="5">
        <v>1117172</v>
      </c>
      <c r="F25" s="2">
        <f t="shared" si="2"/>
        <v>360</v>
      </c>
      <c r="G25" s="6">
        <f t="shared" si="3"/>
        <v>1117172</v>
      </c>
      <c r="I25" s="15"/>
      <c r="J25" s="15"/>
      <c r="K25" s="15"/>
    </row>
    <row r="26" spans="2:13" ht="15" customHeight="1" x14ac:dyDescent="0.25">
      <c r="B26" s="12"/>
      <c r="C26" s="7">
        <v>44927</v>
      </c>
      <c r="D26" s="7">
        <v>45291</v>
      </c>
      <c r="E26" s="5">
        <v>1300606</v>
      </c>
      <c r="F26" s="2">
        <f t="shared" si="2"/>
        <v>360</v>
      </c>
      <c r="G26" s="6">
        <f t="shared" si="3"/>
        <v>1300606</v>
      </c>
      <c r="I26" s="15"/>
      <c r="J26" s="15"/>
      <c r="K26" s="15"/>
    </row>
    <row r="27" spans="2:13" x14ac:dyDescent="0.25">
      <c r="B27" s="12"/>
      <c r="C27" s="7">
        <v>45292</v>
      </c>
      <c r="D27" s="7">
        <v>45544</v>
      </c>
      <c r="E27" s="5">
        <v>1462000</v>
      </c>
      <c r="F27" s="2">
        <f t="shared" si="2"/>
        <v>248</v>
      </c>
      <c r="G27" s="6">
        <f t="shared" si="3"/>
        <v>1007155.5555555555</v>
      </c>
      <c r="I27" s="15"/>
      <c r="J27" s="15"/>
      <c r="K27" s="15"/>
    </row>
    <row r="28" spans="2:13" ht="15" customHeight="1" x14ac:dyDescent="0.25">
      <c r="B28" s="12"/>
      <c r="C28" s="19" t="s">
        <v>5</v>
      </c>
      <c r="D28" s="20"/>
      <c r="E28" s="20"/>
      <c r="F28" s="21"/>
      <c r="G28" s="3">
        <f>SUM(G19:G27)</f>
        <v>8361438.6222222224</v>
      </c>
      <c r="I28" s="15"/>
      <c r="J28" s="15"/>
      <c r="K28" s="15"/>
    </row>
    <row r="29" spans="2:13" x14ac:dyDescent="0.25">
      <c r="I29" s="15"/>
      <c r="J29" s="15"/>
      <c r="K29" s="15"/>
    </row>
    <row r="30" spans="2:13" x14ac:dyDescent="0.25">
      <c r="C30" s="1" t="s">
        <v>0</v>
      </c>
      <c r="D30" s="1" t="s">
        <v>1</v>
      </c>
      <c r="E30" s="1" t="s">
        <v>2</v>
      </c>
      <c r="F30" s="1" t="s">
        <v>3</v>
      </c>
      <c r="G30" s="4" t="s">
        <v>6</v>
      </c>
      <c r="I30" s="15"/>
      <c r="J30" s="15"/>
      <c r="K30" s="15"/>
    </row>
    <row r="31" spans="2:13" x14ac:dyDescent="0.25">
      <c r="C31" s="7">
        <v>42599</v>
      </c>
      <c r="D31" s="7">
        <v>42735</v>
      </c>
      <c r="E31" s="5">
        <v>874236</v>
      </c>
      <c r="F31" s="2">
        <f t="shared" ref="F31:F39" si="4">DAYS360(C31,D31)</f>
        <v>134</v>
      </c>
      <c r="G31" s="6">
        <f t="shared" ref="G31:G39" si="5">(E31*F31)/360</f>
        <v>325410.06666666665</v>
      </c>
    </row>
    <row r="32" spans="2:13" x14ac:dyDescent="0.25">
      <c r="C32" s="7">
        <v>42736</v>
      </c>
      <c r="D32" s="7">
        <v>43100</v>
      </c>
      <c r="E32" s="5">
        <v>820857</v>
      </c>
      <c r="F32" s="2">
        <f t="shared" si="4"/>
        <v>360</v>
      </c>
      <c r="G32" s="6">
        <f t="shared" si="5"/>
        <v>820857</v>
      </c>
    </row>
    <row r="33" spans="3:7" x14ac:dyDescent="0.25">
      <c r="C33" s="7">
        <v>43101</v>
      </c>
      <c r="D33" s="7">
        <v>43465</v>
      </c>
      <c r="E33" s="5">
        <v>869453</v>
      </c>
      <c r="F33" s="2">
        <f t="shared" si="4"/>
        <v>360</v>
      </c>
      <c r="G33" s="6">
        <f t="shared" si="5"/>
        <v>869453</v>
      </c>
    </row>
    <row r="34" spans="3:7" x14ac:dyDescent="0.25">
      <c r="C34" s="7">
        <v>43466</v>
      </c>
      <c r="D34" s="7">
        <v>43830</v>
      </c>
      <c r="E34" s="5">
        <v>925148</v>
      </c>
      <c r="F34" s="2">
        <f t="shared" si="4"/>
        <v>360</v>
      </c>
      <c r="G34" s="6">
        <f t="shared" si="5"/>
        <v>925148</v>
      </c>
    </row>
    <row r="35" spans="3:7" x14ac:dyDescent="0.25">
      <c r="C35" s="7">
        <v>43831</v>
      </c>
      <c r="D35" s="7">
        <v>44196</v>
      </c>
      <c r="E35" s="5">
        <v>980657</v>
      </c>
      <c r="F35" s="2">
        <f t="shared" si="4"/>
        <v>360</v>
      </c>
      <c r="G35" s="6">
        <f t="shared" si="5"/>
        <v>980657</v>
      </c>
    </row>
    <row r="36" spans="3:7" x14ac:dyDescent="0.25">
      <c r="C36" s="7">
        <v>44197</v>
      </c>
      <c r="D36" s="7">
        <v>44561</v>
      </c>
      <c r="E36" s="5">
        <v>1014980</v>
      </c>
      <c r="F36" s="2">
        <f t="shared" si="4"/>
        <v>360</v>
      </c>
      <c r="G36" s="6">
        <f t="shared" si="5"/>
        <v>1014980</v>
      </c>
    </row>
    <row r="37" spans="3:7" x14ac:dyDescent="0.25">
      <c r="C37" s="7">
        <v>44562</v>
      </c>
      <c r="D37" s="7">
        <v>44926</v>
      </c>
      <c r="E37" s="5">
        <v>1117172</v>
      </c>
      <c r="F37" s="2">
        <f t="shared" si="4"/>
        <v>360</v>
      </c>
      <c r="G37" s="6">
        <f t="shared" si="5"/>
        <v>1117172</v>
      </c>
    </row>
    <row r="38" spans="3:7" x14ac:dyDescent="0.25">
      <c r="C38" s="7">
        <v>44927</v>
      </c>
      <c r="D38" s="7">
        <v>45291</v>
      </c>
      <c r="E38" s="5">
        <v>1300606</v>
      </c>
      <c r="F38" s="2">
        <f t="shared" si="4"/>
        <v>360</v>
      </c>
      <c r="G38" s="6">
        <f t="shared" si="5"/>
        <v>1300606</v>
      </c>
    </row>
    <row r="39" spans="3:7" ht="14.25" customHeight="1" x14ac:dyDescent="0.25">
      <c r="C39" s="7">
        <v>45292</v>
      </c>
      <c r="D39" s="7">
        <v>45544</v>
      </c>
      <c r="E39" s="5">
        <v>1462000</v>
      </c>
      <c r="F39" s="2">
        <f t="shared" si="4"/>
        <v>248</v>
      </c>
      <c r="G39" s="6">
        <f t="shared" si="5"/>
        <v>1007155.5555555555</v>
      </c>
    </row>
    <row r="40" spans="3:7" x14ac:dyDescent="0.25">
      <c r="C40" s="19" t="s">
        <v>5</v>
      </c>
      <c r="D40" s="20"/>
      <c r="E40" s="20"/>
      <c r="F40" s="21"/>
      <c r="G40" s="3">
        <f>SUM(G31:G39)</f>
        <v>8361438.6222222224</v>
      </c>
    </row>
    <row r="42" spans="3:7" x14ac:dyDescent="0.25">
      <c r="C42" s="1" t="s">
        <v>0</v>
      </c>
      <c r="D42" s="1" t="s">
        <v>1</v>
      </c>
      <c r="E42" s="1" t="s">
        <v>6</v>
      </c>
      <c r="F42" s="1" t="s">
        <v>3</v>
      </c>
      <c r="G42" s="4" t="s">
        <v>7</v>
      </c>
    </row>
    <row r="43" spans="3:7" x14ac:dyDescent="0.25">
      <c r="C43" s="7">
        <v>42599</v>
      </c>
      <c r="D43" s="7">
        <v>42735</v>
      </c>
      <c r="E43" s="14">
        <f>+G31</f>
        <v>325410.06666666665</v>
      </c>
      <c r="F43" s="2">
        <f t="shared" ref="F43:F51" si="6">DAYS360(C43,D43)</f>
        <v>134</v>
      </c>
      <c r="G43" s="2">
        <f t="shared" ref="G43:G51" si="7">(E43*F43*0.12)/360</f>
        <v>14534.982977777776</v>
      </c>
    </row>
    <row r="44" spans="3:7" x14ac:dyDescent="0.25">
      <c r="C44" s="7">
        <v>42736</v>
      </c>
      <c r="D44" s="7">
        <v>43100</v>
      </c>
      <c r="E44" s="14">
        <f t="shared" ref="E44:E51" si="8">+G32</f>
        <v>820857</v>
      </c>
      <c r="F44" s="2">
        <f t="shared" si="6"/>
        <v>360</v>
      </c>
      <c r="G44" s="2">
        <f t="shared" si="7"/>
        <v>98502.84</v>
      </c>
    </row>
    <row r="45" spans="3:7" x14ac:dyDescent="0.25">
      <c r="C45" s="7">
        <v>43101</v>
      </c>
      <c r="D45" s="7">
        <v>43465</v>
      </c>
      <c r="E45" s="14">
        <f t="shared" si="8"/>
        <v>869453</v>
      </c>
      <c r="F45" s="2">
        <f t="shared" si="6"/>
        <v>360</v>
      </c>
      <c r="G45" s="2">
        <f t="shared" si="7"/>
        <v>104334.36</v>
      </c>
    </row>
    <row r="46" spans="3:7" x14ac:dyDescent="0.25">
      <c r="C46" s="7">
        <v>43466</v>
      </c>
      <c r="D46" s="7">
        <v>43830</v>
      </c>
      <c r="E46" s="14">
        <f t="shared" si="8"/>
        <v>925148</v>
      </c>
      <c r="F46" s="2">
        <f t="shared" si="6"/>
        <v>360</v>
      </c>
      <c r="G46" s="2">
        <f t="shared" si="7"/>
        <v>111017.76000000001</v>
      </c>
    </row>
    <row r="47" spans="3:7" x14ac:dyDescent="0.25">
      <c r="C47" s="7">
        <v>43831</v>
      </c>
      <c r="D47" s="7">
        <v>44196</v>
      </c>
      <c r="E47" s="14">
        <f t="shared" si="8"/>
        <v>980657</v>
      </c>
      <c r="F47" s="2">
        <f t="shared" si="6"/>
        <v>360</v>
      </c>
      <c r="G47" s="2">
        <f t="shared" si="7"/>
        <v>117678.84</v>
      </c>
    </row>
    <row r="48" spans="3:7" x14ac:dyDescent="0.25">
      <c r="C48" s="7">
        <v>44197</v>
      </c>
      <c r="D48" s="7">
        <v>44561</v>
      </c>
      <c r="E48" s="14">
        <f t="shared" si="8"/>
        <v>1014980</v>
      </c>
      <c r="F48" s="2">
        <f t="shared" si="6"/>
        <v>360</v>
      </c>
      <c r="G48" s="2">
        <f t="shared" si="7"/>
        <v>121797.6</v>
      </c>
    </row>
    <row r="49" spans="3:7" x14ac:dyDescent="0.25">
      <c r="C49" s="7">
        <v>44562</v>
      </c>
      <c r="D49" s="7">
        <v>44926</v>
      </c>
      <c r="E49" s="14">
        <f t="shared" si="8"/>
        <v>1117172</v>
      </c>
      <c r="F49" s="2">
        <f t="shared" si="6"/>
        <v>360</v>
      </c>
      <c r="G49" s="2">
        <f t="shared" si="7"/>
        <v>134060.63999999998</v>
      </c>
    </row>
    <row r="50" spans="3:7" x14ac:dyDescent="0.25">
      <c r="C50" s="7">
        <v>44927</v>
      </c>
      <c r="D50" s="7">
        <v>45291</v>
      </c>
      <c r="E50" s="14">
        <f t="shared" si="8"/>
        <v>1300606</v>
      </c>
      <c r="F50" s="2">
        <f t="shared" si="6"/>
        <v>360</v>
      </c>
      <c r="G50" s="2">
        <f t="shared" si="7"/>
        <v>156072.72</v>
      </c>
    </row>
    <row r="51" spans="3:7" x14ac:dyDescent="0.25">
      <c r="C51" s="7">
        <v>45292</v>
      </c>
      <c r="D51" s="7">
        <v>45544</v>
      </c>
      <c r="E51" s="14">
        <f t="shared" si="8"/>
        <v>1007155.5555555555</v>
      </c>
      <c r="F51" s="2">
        <f t="shared" si="6"/>
        <v>248</v>
      </c>
      <c r="G51" s="2">
        <f t="shared" si="7"/>
        <v>83258.19259259259</v>
      </c>
    </row>
    <row r="52" spans="3:7" x14ac:dyDescent="0.25">
      <c r="C52" s="19" t="s">
        <v>5</v>
      </c>
      <c r="D52" s="20"/>
      <c r="E52" s="20"/>
      <c r="F52" s="21"/>
      <c r="G52" s="3">
        <f>SUM(G43:G51)</f>
        <v>941257.93557037029</v>
      </c>
    </row>
    <row r="54" spans="3:7" x14ac:dyDescent="0.25">
      <c r="C54" s="1" t="s">
        <v>0</v>
      </c>
      <c r="D54" s="1" t="s">
        <v>1</v>
      </c>
      <c r="E54" s="1" t="s">
        <v>2</v>
      </c>
      <c r="F54" s="1" t="s">
        <v>3</v>
      </c>
      <c r="G54" s="4" t="s">
        <v>8</v>
      </c>
    </row>
    <row r="55" spans="3:7" x14ac:dyDescent="0.25">
      <c r="C55" s="13">
        <v>42599</v>
      </c>
      <c r="D55" s="13">
        <v>45544</v>
      </c>
      <c r="E55" s="6">
        <v>1300000</v>
      </c>
      <c r="F55" s="2">
        <f>DAYS360(C55,D55)+1</f>
        <v>2903</v>
      </c>
      <c r="G55" s="2">
        <f>(E55*F55)/720</f>
        <v>5241527.777777778</v>
      </c>
    </row>
    <row r="56" spans="3:7" x14ac:dyDescent="0.25">
      <c r="C56" s="19" t="s">
        <v>5</v>
      </c>
      <c r="D56" s="20"/>
      <c r="E56" s="20"/>
      <c r="F56" s="21"/>
      <c r="G56" s="3">
        <f>SUM(G55:G55)</f>
        <v>5241527.777777778</v>
      </c>
    </row>
    <row r="58" spans="3:7" x14ac:dyDescent="0.25">
      <c r="C58" s="25" t="s">
        <v>17</v>
      </c>
      <c r="D58" s="26"/>
      <c r="E58" s="26"/>
      <c r="F58" s="26"/>
      <c r="G58" s="26"/>
    </row>
    <row r="59" spans="3:7" x14ac:dyDescent="0.25">
      <c r="C59" s="27" t="s">
        <v>11</v>
      </c>
      <c r="D59" s="28"/>
      <c r="E59" s="27" t="s">
        <v>18</v>
      </c>
      <c r="F59" s="28"/>
      <c r="G59" s="29" t="s">
        <v>12</v>
      </c>
    </row>
    <row r="60" spans="3:7" x14ac:dyDescent="0.25">
      <c r="C60" s="30">
        <f>E55/30</f>
        <v>43333.333333333336</v>
      </c>
      <c r="D60" s="31"/>
      <c r="E60" s="32">
        <v>180</v>
      </c>
      <c r="F60" s="33"/>
      <c r="G60" s="34">
        <f>C60*E60</f>
        <v>7800000</v>
      </c>
    </row>
    <row r="62" spans="3:7" x14ac:dyDescent="0.25">
      <c r="C62" s="10"/>
      <c r="D62" s="10"/>
      <c r="E62" s="10"/>
      <c r="F62" s="10"/>
      <c r="G62" s="10"/>
    </row>
    <row r="63" spans="3:7" x14ac:dyDescent="0.25">
      <c r="C63" s="16" t="s">
        <v>13</v>
      </c>
      <c r="D63" s="17"/>
      <c r="E63" s="17"/>
      <c r="F63" s="18"/>
      <c r="G63" s="11">
        <f>G56+G52+G40+G28+G16+G60</f>
        <v>120531038.42445926</v>
      </c>
    </row>
  </sheetData>
  <mergeCells count="15">
    <mergeCell ref="C16:F16"/>
    <mergeCell ref="C28:F28"/>
    <mergeCell ref="C5:G5"/>
    <mergeCell ref="I6:K13"/>
    <mergeCell ref="I16:K20"/>
    <mergeCell ref="I23:K30"/>
    <mergeCell ref="C63:F63"/>
    <mergeCell ref="C40:F40"/>
    <mergeCell ref="C52:F52"/>
    <mergeCell ref="C56:F56"/>
    <mergeCell ref="C58:G58"/>
    <mergeCell ref="C59:D59"/>
    <mergeCell ref="E59:F59"/>
    <mergeCell ref="C60:D60"/>
    <mergeCell ref="E60:F60"/>
  </mergeCells>
  <phoneticPr fontId="7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LIQ. PRETENSIONES DEMANDA</vt:lpstr>
    </vt:vector>
  </TitlesOfParts>
  <Manager/>
  <Company>Rama Judicial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Sebastian Suarez Ossa</dc:creator>
  <cp:keywords/>
  <dc:description/>
  <cp:lastModifiedBy>Valentina Orozco Arce</cp:lastModifiedBy>
  <cp:revision/>
  <dcterms:created xsi:type="dcterms:W3CDTF">2023-05-23T18:21:31Z</dcterms:created>
  <dcterms:modified xsi:type="dcterms:W3CDTF">2024-09-09T21:51:20Z</dcterms:modified>
  <cp:category/>
  <cp:contentStatus/>
</cp:coreProperties>
</file>