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usuario\Documents\GHA\PROCESOS Y DEMAS\INFORMES INICIALES\"/>
    </mc:Choice>
  </mc:AlternateContent>
  <xr:revisionPtr revIDLastSave="0" documentId="13_ncr:1_{C2E7890E-56A0-4E60-BC4D-76155BF295A2}" xr6:coauthVersionLast="47" xr6:coauthVersionMax="47" xr10:uidLastSave="{00000000-0000-0000-0000-000000000000}"/>
  <bookViews>
    <workbookView xWindow="28680" yWindow="-120" windowWidth="29040" windowHeight="158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1" l="1"/>
  <c r="B17" i="11"/>
  <c r="B28" i="11"/>
  <c r="B7" i="14"/>
  <c r="B6" i="14"/>
  <c r="B5" i="14"/>
  <c r="B4" i="14"/>
  <c r="B3" i="14"/>
  <c r="B2" i="14"/>
  <c r="B6" i="11"/>
  <c r="B7" i="11"/>
  <c r="B15" i="5"/>
</calcChain>
</file>

<file path=xl/sharedStrings.xml><?xml version="1.0" encoding="utf-8"?>
<sst xmlns="http://schemas.openxmlformats.org/spreadsheetml/2006/main" count="204" uniqueCount="158">
  <si>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</si>
  <si>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</si>
  <si>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</si>
  <si>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</si>
  <si>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</si>
  <si>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</si>
  <si>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</si>
  <si>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</si>
  <si>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</si>
  <si>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</si>
  <si>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</si>
  <si>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</si>
  <si>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</si>
  <si>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</si>
  <si>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</si>
  <si>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</si>
  <si>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</si>
  <si>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</si>
  <si>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</si>
  <si>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</si>
  <si>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</si>
  <si>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</si>
  <si>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</si>
  <si>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</si>
  <si>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</si>
  <si>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</si>
  <si>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</si>
  <si>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</si>
  <si>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</si>
  <si>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</si>
  <si>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</si>
  <si>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</si>
  <si>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</si>
  <si>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</si>
  <si>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</si>
  <si>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</si>
  <si>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</si>
  <si>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</si>
  <si>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</si>
  <si>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</si>
  <si>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</si>
  <si>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</si>
  <si>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</si>
  <si>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</si>
  <si>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</si>
  <si>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</si>
  <si>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</si>
  <si>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</si>
  <si>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</si>
  <si>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</si>
  <si>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</si>
  <si>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</si>
  <si>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</si>
  <si>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</si>
  <si>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</si>
  <si>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</si>
  <si>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</si>
  <si>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</si>
  <si>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</si>
  <si>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</si>
  <si>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</si>
  <si>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</si>
  <si>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</si>
  <si>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</si>
  <si>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</si>
  <si>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</si>
  <si>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</si>
  <si>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</si>
  <si>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</si>
  <si>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</si>
  <si>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</si>
  <si>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</si>
  <si>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</si>
  <si>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</si>
  <si>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</si>
  <si>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</si>
  <si>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</si>
  <si>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</si>
  <si>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</si>
  <si>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</si>
  <si>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</si>
  <si>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</si>
  <si>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</si>
  <si>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</si>
  <si>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</si>
  <si>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</si>
  <si>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</si>
  <si>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</si>
  <si>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</si>
  <si>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</si>
  <si>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</si>
  <si>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</si>
  <si>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</si>
  <si>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</si>
  <si>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</si>
  <si>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</si>
  <si>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</si>
  <si>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</si>
  <si>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</si>
  <si>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</si>
  <si>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</si>
  <si>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</si>
  <si>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</si>
  <si>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</si>
  <si>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</si>
  <si>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</si>
  <si>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</si>
  <si>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</si>
  <si>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</si>
  <si>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</si>
  <si>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</si>
  <si>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</si>
  <si>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</si>
  <si>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</si>
  <si>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</si>
  <si>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</si>
  <si>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</si>
  <si>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</si>
  <si>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</si>
  <si>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</si>
  <si>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</si>
  <si>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</si>
  <si>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</si>
  <si>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</si>
  <si>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</si>
  <si>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</si>
  <si>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</si>
  <si>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</si>
  <si>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</si>
  <si>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</si>
  <si>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</si>
  <si>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</si>
  <si>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</si>
  <si>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41001-31-03-005-2023-00312-00</t>
  </si>
  <si>
    <t>JUZGADO QUINTO CIVIL DEL CIRCUITO DE NEIVA - HUILA</t>
  </si>
  <si>
    <t>0222292076/0</t>
  </si>
  <si>
    <t>R.C. PROFESIONAL</t>
  </si>
  <si>
    <t>JORGE ELIECER CARANTON RUIZ C.C. 9.076.534</t>
  </si>
  <si>
    <t>22 DE SEPTIEMBRE DE 2018</t>
  </si>
  <si>
    <t>17 DE JULIO DE 2019</t>
  </si>
  <si>
    <t>Daño Moral</t>
  </si>
  <si>
    <t>Daño a la persona (Daño a la vida de relación)</t>
  </si>
  <si>
    <t xml:space="preserve">CLINICA UROS S.A. </t>
  </si>
  <si>
    <t>813.011.577-4</t>
  </si>
  <si>
    <t>El señor Jorge Eliecer Carantón Ruiz ingresó a la Clínica Uros S.A. el 22 de septiembre de 2018 para la realización de una cirugía de próstata programada. Contaba a su ingreso con un diagnóstico de “hiperplasia de la próstata”. Inicialmente fue atendido por el urólogo Javier Osorio Manrique, siendo intervenido en dicha fecha por el médico Michael Mauricio Cote Revelo en el Centro Especializado de Urología S.A.S. El procedimiento fue aparentemente satisfactorio y fue dejado hospitalizado para vigilancia postquirúrgica por presentar hematuria macroscópica requiriendo cisroirrigacion continua más lados vesicales.
Al presentarse una hematuria macroscópica se requirió una dilatación uretral llevada a cabo precipitadamente, lo que se suma a un oblito quirúrgico (cuerpo extraño dejado en el interior del cuerpo) desencadenaron en padecimientos, dolores y afectaciones y un cambio en su vida de manera abrupta, ocasionando secuelas permanentes e irreversibles.
El 10 de octubre de 2018 el señor Carantón Ruiz ingresa nuevamente por urgencias a la Clínica Uros S.A. por un cuadro de hemorragia por la uretra sin capacidad para miccionar. Así pues, se hace un tratamiento con sondas y una cistolitotomia o extracción de cuerpo extraño en vejiga vía endoscopia. 
El señor Carantón Ruiz se realizó un análisis urológico el día 29 de mayo de 2019 en el cual se diagnosticó: “prostatismo + 5 veces plaquinio, 10 veces con incontinencia urinaria parcial – disfunción eréctil”. Lo anterior con posterioridad a la operación de próstata de septiembre de 2018. Adicionalmente se dio una valoración por psiquiatría en donde se diagnosticó depresión recurrente severa a causa de las dos intervenciones. Finalmente, se le practicó al señor Carantón Ruiz una valoración de carácter laboral ocupacional determinándose un valor de PCL del 50.96%</t>
  </si>
  <si>
    <t>JORGE ELIECER CARANTON RUIZ C.C. 9.076.534 (VICTIMA)
GILMA ALEJANDRA CARANTON SEPULVEDA C.C. 36.303.171 (HIJA)
NATTALY CARANTON SEPULVEDA C.C. 1.075.209.053 (HIJA)</t>
  </si>
  <si>
    <t>MICHAEL MAURICIO COTE REVELO C.C. 79.626.574
CENTRO ESPECIALIZADO DE UROLOGIA S.A.S. NIT. 900.422.064-7
CLINICA UROS S.A. NIT. 813.011.577-4</t>
  </si>
  <si>
    <t>18 DE JUNIO DE 2019</t>
  </si>
  <si>
    <t xml:space="preserve">RC PROFESIONAL </t>
  </si>
  <si>
    <t>RC PROFESIONAL: 10% DE LA PERDIDA, MINIMO $5.000.000</t>
  </si>
  <si>
    <t>26/06/2018- 26/06/2019</t>
  </si>
  <si>
    <t xml:space="preserve">• Disminución de la suma asegurada por pago de indemnizaciones con cargo a la PÓLIZA 22292076
</t>
  </si>
  <si>
    <t>X</t>
  </si>
  <si>
    <t>FRENTE A LA DEMANDA:
1.	Excepciones planteadas por quien formuló el llamamiento en garantía a mi representada
2.	Inexistencia de falla médica y de responsabilidad, debido a la prestación diligente, oportuna, adecuada, cuidadosa carente de culpa realizada por la Clínica Uros S.A.
3.	Inexistente relación de causalidad entre el daño o perjuicio alegado por la parte actora y la actuación de Clínica Uros S.A. 
4.	Incumplimiento de las cargas de que trata el artículo 167 del código general del proceso. 
5.	Improcedencia del reconocimiento del daño emergente
6.	Improcedencia del reconocimiento del lucro cesante.
7.	Tasación exorbitante del daño moral.
8.	Improcedencia del reconocimiento del daño a la persona – Inexistencia de dicha tipología en la jurisdicción civil.
9.	Genérica o innominada
FRENTE AL LLAMAMIENTO EN GARANTÍA
1.	Prescripción de la acción derivada del contrato de seguro.
2.	Solicitud de declaratoria de ineficacia del llamamiento en garantía realizado por la Clínica Uros. S.A.
3.	Inexistencia de obligación indemnizatoria, por cuanto no se ha realizado el riesgo asegurado en la Póliza de Responsabilidad Civil Profesional Clínicas y Hospitales No. 022292076/0.
4.	Riesgos expresamente excluidos en la póliza civil profesional clínicas no. 022292076/0.
5.	Carácter meramente indemnizatorio que revisten los contratos de seguros.
6.	En cualquier caso, de ninguna forma se podrá exceder el límite del valor asegurado por evento y por vigencia.
7.	Límites máximos de responsabilidad del asegurador en lo atinente al deducible pactado en la póliza no. 022292076/0.
8.	Disponibilidad del valor asegurado.
9.	Sujeción a las condiciones particulares y generales del contrato de seguro, en la que se identifica la póliza no. 022292076/0 el clausulado y los amparos.
10.	Inexistencia de solidaridad entre Clínica Uros S.A. y Allianz Seguros S.A.
11.	Genérica o innominada.</t>
  </si>
  <si>
    <t>Daño a la persona</t>
  </si>
  <si>
    <t>La contingencia se califica como REMOTA, teniendo en cuenta que, en el caso de marras operó la prescripción ordinaria de las acciones derivadas del contrato de seguro. 
Lo primero que debe tomarse en consideración, es que la Póliza de Seguro de Responsabilidad Civil Profesional Clínicas y Hospitales No. 022292076/0 cuyo asegurado es la Clínica Uros S.A., presta cobertura temporal y material, de conformidad con los hechos y pretensiones, expuestos en el líbelo de la demanda.   Frente a la cobertura temporal, debe señalarse que la modalidad pactada en el contrato de seguro es la denominada SUNSET, la cual ampara la responsabilidad dereivada de los daños causados durante la vigencia de la póliza y cuyas consecuencias sean reclamadas al asegurado durante la misma vigencia o dentro de los dos años siguientes a su terminación. En consecuencia, en este caso se reúnen los dos presupuestos temporales para la afectación de la póliza, dado que el hecho dañoso ocurrió el 22 de septiembre de 2018, es decir dentro de la vigencia de la póliza comprendida entre el 26 de junio de 2018 y el 25 de junio de 2019; y el reclamo de la víctima al asegurado ocurrió el 18 de junio de 2019 cuando la Clínica Uros S.A. recibió la convocatoria a la audiencia de conciliación extrajudicia que tuvo lugar el 17 de julio de 2019, es decir dentro de los dos años siguientes a la terminación de la póliza. Aunado a ello, presta cobertura material en tanto ampara la responsabilidad civil profesional, pretensión que se le endilga al asegurado. Sin perjuicio de lo anterior, la contingencia se califica como remota, por cuanto, se configuró la prescripción ordinaria de las acciones derivadas del contrato de seguro, toda vez que, la primera reclamación que recibió la llamante en garantía fue la citación a la audiencia de conciliación, el día 18 de junio de 2019, momento a partir del cual empezó a correr el término bienal extintivo; ahora bien, aunque el 04 de julio de 2019 la Clínica Uros S.A. radicó una solicitud de interrupción ante Allianz, lo cierto es que incluso tomando esa calenda como hito temporal para el conteo, el término de dos años para ejercer las acciones se consolidó en diciembre de 2021, mientras que el llamamiento en garantía se radicó el 31 de enero de 2024, es decir, en un término superior a los dos años establecidos en en el artículo 1081 del Código de Comercio. 
Por otro lado, frente a la responsabilidad del asegurado, debe decirse que de acuerdo con la Historia Clínica se evidencia que, el procedimiento quirúrgico de resección o enucleación transuretral de adenoma de próstata o adenomectomia realizado el 22 de septiembre de 2018 no fue practicado por la institución asegurada. No obstante, el mismo transcurrió sin complicaciones, sin que en su post operatorio se hubiesen presentado condiciones particulares que lleven a indicar la existencia de acciones impropias o desacertadas del personal médico. Ahora, ante la consulta que hace el paciente el 10 de octubre de 2018 en sede de la asegurada ante un cuadro de orina hematúrica, se brindó un servicio adecuado y se valoró su antecedente quirúrgico, se realizaron estudios complementarios, se valoró por urología y se decidió entonces realizar una cistolitotomía o extracción de cuerpo extraño (coágulos) en la vejiga. Posteriormente y atendiendo a la mejoría del paciente se da orden de egreso con recomendaciones y manejo médico. Del recuento anterior se advierte que no se encuentra sustento hasta esta etapa procesal de las imputaciones de responsabilidad que hace el demandante y contrario a sus afirmaciones respecto a que se haya cometido un error frente al procedimiento realizado el 22 de septiembre de 2018 al haber dejado un cuerpo extraño en su vejiga, se logra evidenciar que aquel cuerpo extraño al que se hace referencia corresponde a coágulos en su próstata que fueron extraídos correctamente con la cistolitotomía. Es así que no se encuentran situaciones particulares que lleven a indicar que la supuesta disfunción eréctil que padece el demandante tenga relación alguna con la praxis médica de las dos intervenciones. Así las cosas, si bien obra un dictamen de pérdida de capacidad laboral y ocupacional del 50.96%, sumado a una valoración psiquiátrica del 07 de junio de 2019, ambas realizadas por particulares, dependerá del estudio que se haga a los mismos definir si realmente gozan de certeza y sus conclusiones cuentan con fundamento. 
Todo lo anterior, sin perjuicio del carácter contingente del proceso.</t>
  </si>
  <si>
    <t>Como liquidación objetiva de perjuicios se tendra en cuenta la suma de $23.000.000 teniendo en cuenta lo siguiente:
1. Daño emergente: No se tendrá en cuenta ninguna suma por este concepto. Lo anterior entre tanto se sustenta dicho concepto por los gastos en que se advierte debió incurrir el paciente y su núcleo familiar con ocasión a supuestas intervenciones que se requirieron por la mala praxis que alega en la demanda. No obstante, se hace una mera mención de los supuestos gastos y no se hace un cálculo adecuado acerca del origen de los mismos o a que concepto corresponden y mucho menos se hace referencia a su cuantificación frente a cada uno de los demandantes, limitándose entonces a fijar una suma para cada demandante sin dar claridad sobre su origen. En tal sentido y por ser meras enunciaciones serán desestimados en su totalidad.
2. Lucro Cesante: Se tendrá en cuenta la suma de $16.500.000 por concepoto de lucro cesante teniendo en cuenta de manera preliminar la calificación de PCL aportada al proceso misma que será analziada en las etapas subsiguientes y la presunción del salario mínimo contenida en la sentencia SC-48032019. Esta estimación será objeto de estudio nuevamente en la etapa probatoria. Asi pues tenemos que el valor indexado del salario mínimo para el año 2018 despues de sumar el 25% de prestaciones sociales y restar el 25% de gastos arroja el valor de $1.057.580. Con lo anterior multiplicamos el salario indexado por el número de meses transcurridos entre la fecha del hecho (22 de septiembre de 2018) y la fecha de radicación de la demanda (20 de octubre de 2023) lo que nos da un total de 60 meses y la suma de %37.458.953. Pese al valor final obtenido y bajo el principio de congruencia, se deja la suma declarada por el demandante en el juramento estimatorio por $16.500.000,
3. Daño Moral: Se tasa como indemnización por este perjuicio la suma de $21.000.000 pretendidas en favor de la víctima y sus hijas (relaciones de primer grado de consanguinidad). Lo anterior en atención a que inicialmente debe descartarse las premisas que eleva el demandante quien considera que las intervenciones quirúrgicas realizadas de adenomectomia y cistolitotomía pusieron en riesgo su vida por la perforación de tendones, nervios y arterias, lo que claramente está lejos de materializarse en una condición crítica para la vida, lo que se sustenta en la inexistencia de complicaciones clínicas o alteraciones hemodinámicas que generan inestabilidad en los signos vitales del paciente lo que lleva a concluir que su vida nunca estuvo en riesgo. Ahora bien, atendiendo a recuentos jurisprudenciales para cuantificar este perjuicio se tendrá como base la sentencia SC15/10/2024 exp. 6199, en la cual se reconoció por concepto de daño moral la suma de $15.000.000 a la víctima directa a causa de la amputación de su miembro inferior izquierdo, como consecuencia de un desacierto en el diagnóstico y procedimiento terapéutico realizado. Lo anterior dando claridad respecto a que, dicho fallo sirve para cuantificar el reconocimiento de este perjuicio de acuerdo a la gravedad de las secuelas. En el caso concreto y atendiendo a que las intervenciones quirúrgicas fueron adelantadas con éxito, sin que sea posible establecer de manera concluyente que la disfunción eréctil del demandante sobrevenga de dichas intervenciones y que el paciente no cursa condicionantes o impedimentos físicos para el desarrollo de sus actividades diarias, se tasa la suma de $ 7.000.000 para cada uno de los demandantes. 
4. Daño a la persona: Si bien se advierte que en la jurisdicción civil no se reconoce el daño a la persona, lo cierto es que el juez puede adecuar la pretensión bajo el principio de  "iura novit curia" entendiéndolo como un daño a la vida de relación. En tal virtud, se tendra en cuenta como indemnización por este perjuicio la suma de $7.000.000 para la víctima directa. Debe precisarse que para llevar al juez a estudiar el reconocimiento de dicha naturaleza extrapatrimonial y de carácter especial, se requiere por parte de quien lo reclama una plataforma fáctico - probatoria que permita ver la realidad del daño que alega y su supuesto grado de afección. Atendiendo a la particularidad del asunto, pues se trata de un paciente que advierte padecer una disfunción eréctil, condición que podría impedir o dificultar el goce de actividades que hacen más agradable la existencia, ello en sí mismo genera una afectación que no puede desconocerse de plano. No obstante, ante la falta de criterios jurisprudenciales unificados para cuantificar este perjuicio, se tendrá como base el criterio para el reconocimiento del daño moral y se mantendrá de forma exclusiva para la víctima directa en $7.000.000. Ahora bien, se desestimarán en su totalidad para las hijas del demandante, atendiendo a la falta de argumentos que permitan hacer un análisis de este perjuicio, sumado a que el paciente no cursa condicionantes o impedimentos físicos para el desarrollo de sus actividades diarias, lo que no debería impedir o disfrutar con normalidad de las actividades diarias y el desarrollo con el propio entorno de las señoras Gilma Alejandra Caranton y Nattaly Caranton.
5. Deducible: Se tiene entonces hasta ahora una suma total objetivada de $44.500.000 a la cual debemos restar el valor del deducible pactado en la póliza y que corresponde al 10% de la pérdida, mínimo $5.000.000. Una vez realizada dicha operación se obtiene como resultado final objetivado la suma de $39.500.000</t>
  </si>
  <si>
    <t>SINIESTRO 82863488 - APJ 32566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</si>
</sst>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6" fontId="0" fillId="0" borderId="1" xfId="1" applyNumberFormat="1" applyFont="1" applyBorder="1" applyAlignment="1">
      <alignment horizontal="justify" vertical="top"/>
    </xf>
    <xf numFmtId="6" fontId="0" fillId="0" borderId="1" xfId="1" applyNumberFormat="1" applyFont="1" applyBorder="1" applyAlignment="1" applyProtection="1">
      <alignment horizontal="justify" vertical="top"/>
      <protection locked="0"/>
    </xf>
    <xf numFmtId="6" fontId="6" fillId="7" borderId="1" xfId="1" applyNumberFormat="1" applyFont="1" applyFill="1" applyBorder="1" applyAlignment="1" applyProtection="1">
      <alignment horizontal="center" vertical="top"/>
      <protection locked="0"/>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0" xfId="0" applyFont="1" applyFill="1" applyAlignment="1">
      <alignment horizontal="center" vertical="top"/>
    </xf>
    <xf numFmtId="0" fontId="0" fillId="0" borderId="2" xfId="0" applyBorder="1" applyAlignment="1" applyProtection="1">
      <alignment horizontal="justify" vertical="top"/>
      <protection locked="0"/>
    </xf>
    <xf numFmtId="0" fontId="0" fillId="0" borderId="3" xfId="0" applyBorder="1" applyAlignment="1" applyProtection="1">
      <alignment horizontal="justify" vertical="top"/>
      <protection locked="0"/>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3" fontId="0" fillId="0" borderId="2" xfId="0" applyNumberFormat="1" applyBorder="1" applyAlignment="1">
      <alignment horizontal="center" vertical="top"/>
    </xf>
    <xf numFmtId="0" fontId="0" fillId="0" borderId="11" xfId="0" applyBorder="1" applyAlignment="1">
      <alignment horizontal="center" vertical="top"/>
    </xf>
    <xf numFmtId="6" fontId="0" fillId="5" borderId="2" xfId="1" applyNumberFormat="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4" zoomScaleNormal="100" workbookViewId="0">
      <selection activeCell="B12" sqref="B12:C14"/>
    </sheetView>
  </sheetViews>
  <sheetFormatPr baseColWidth="10" defaultColWidth="0" defaultRowHeight="14.4" x14ac:dyDescent="0.3"/>
  <cols>
    <col min="1" max="1" width="46.21875" style="6" bestFit="1" customWidth="1"/>
    <col min="2" max="2" width="63.77734375" style="6" customWidth="1"/>
    <col min="3" max="3" width="37.44140625" style="6" customWidth="1"/>
    <col min="4" max="4" width="11.44140625" style="2" hidden="1" customWidth="1"/>
    <col min="5" max="16384" width="11.44140625" style="2" hidden="1"/>
  </cols>
  <sheetData>
    <row r="1" spans="1:3" ht="18" x14ac:dyDescent="0.3">
      <c r="A1" s="48" t="s">
        <v>39</v>
      </c>
      <c r="B1" s="48"/>
      <c r="C1" s="48"/>
    </row>
    <row r="2" spans="1:3" x14ac:dyDescent="0.3">
      <c r="A2" s="5" t="s">
        <v>11</v>
      </c>
      <c r="B2" s="49" t="s">
        <v>133</v>
      </c>
      <c r="C2" s="50"/>
    </row>
    <row r="3" spans="1:3" x14ac:dyDescent="0.3">
      <c r="A3" s="5" t="s">
        <v>0</v>
      </c>
      <c r="B3" s="51" t="s">
        <v>134</v>
      </c>
      <c r="C3" s="52"/>
    </row>
    <row r="4" spans="1:3" x14ac:dyDescent="0.3">
      <c r="A4" s="5" t="s">
        <v>107</v>
      </c>
      <c r="B4" s="53" t="s">
        <v>146</v>
      </c>
      <c r="C4" s="52"/>
    </row>
    <row r="5" spans="1:3" ht="14.7" customHeight="1" x14ac:dyDescent="0.3">
      <c r="A5" s="5" t="s">
        <v>1</v>
      </c>
      <c r="B5" s="39" t="s">
        <v>145</v>
      </c>
      <c r="C5" s="37"/>
    </row>
    <row r="6" spans="1:3" x14ac:dyDescent="0.3">
      <c r="A6" s="5" t="s">
        <v>108</v>
      </c>
      <c r="B6" s="37" t="s">
        <v>131</v>
      </c>
      <c r="C6" s="37"/>
    </row>
    <row r="7" spans="1:3" x14ac:dyDescent="0.3">
      <c r="A7" s="5" t="s">
        <v>2</v>
      </c>
      <c r="B7" s="37" t="s">
        <v>137</v>
      </c>
      <c r="C7" s="37"/>
    </row>
    <row r="8" spans="1:3" x14ac:dyDescent="0.3">
      <c r="A8" s="5" t="s">
        <v>3</v>
      </c>
      <c r="B8" s="39" t="s">
        <v>138</v>
      </c>
      <c r="C8" s="39"/>
    </row>
    <row r="9" spans="1:3" x14ac:dyDescent="0.3">
      <c r="A9" s="5" t="s">
        <v>4</v>
      </c>
      <c r="B9" s="39" t="s">
        <v>147</v>
      </c>
      <c r="C9" s="39"/>
    </row>
    <row r="10" spans="1:3" x14ac:dyDescent="0.3">
      <c r="A10" s="5" t="s">
        <v>5</v>
      </c>
      <c r="B10" s="39" t="s">
        <v>139</v>
      </c>
      <c r="C10" s="39"/>
    </row>
    <row r="11" spans="1:3" ht="23.25" customHeight="1" x14ac:dyDescent="0.3">
      <c r="A11" s="5" t="s">
        <v>26</v>
      </c>
      <c r="B11" s="37" t="s">
        <v>136</v>
      </c>
      <c r="C11" s="37"/>
    </row>
    <row r="12" spans="1:3" x14ac:dyDescent="0.3">
      <c r="A12" s="38" t="s">
        <v>117</v>
      </c>
      <c r="B12" s="39" t="s">
        <v>144</v>
      </c>
      <c r="C12" s="37"/>
    </row>
    <row r="13" spans="1:3" ht="30" customHeight="1" x14ac:dyDescent="0.3">
      <c r="A13" s="38"/>
      <c r="B13" s="37"/>
      <c r="C13" s="37"/>
    </row>
    <row r="14" spans="1:3" ht="73.5" customHeight="1" x14ac:dyDescent="0.3">
      <c r="A14" s="38"/>
      <c r="B14" s="37"/>
      <c r="C14" s="37"/>
    </row>
    <row r="15" spans="1:3" ht="28.8" x14ac:dyDescent="0.3">
      <c r="A15" s="5" t="s">
        <v>44</v>
      </c>
      <c r="B15" s="42">
        <f>SUM(C17,C18,C20,C21,C23)</f>
        <v>283000000</v>
      </c>
      <c r="C15" s="43"/>
    </row>
    <row r="16" spans="1:3" ht="33.75" customHeight="1" x14ac:dyDescent="0.3">
      <c r="A16" s="44" t="s">
        <v>45</v>
      </c>
      <c r="B16" s="45" t="s">
        <v>46</v>
      </c>
      <c r="C16" s="45"/>
    </row>
    <row r="17" spans="1:3" ht="33.75" customHeight="1" x14ac:dyDescent="0.3">
      <c r="A17" s="44"/>
      <c r="B17" s="10" t="s">
        <v>47</v>
      </c>
      <c r="C17" s="33">
        <v>16500000</v>
      </c>
    </row>
    <row r="18" spans="1:3" ht="33.75" customHeight="1" x14ac:dyDescent="0.3">
      <c r="A18" s="44"/>
      <c r="B18" s="10" t="s">
        <v>48</v>
      </c>
      <c r="C18" s="33">
        <v>16500000</v>
      </c>
    </row>
    <row r="19" spans="1:3" x14ac:dyDescent="0.3">
      <c r="A19" s="44"/>
      <c r="B19" s="46" t="s">
        <v>49</v>
      </c>
      <c r="C19" s="47"/>
    </row>
    <row r="20" spans="1:3" x14ac:dyDescent="0.3">
      <c r="A20" s="44"/>
      <c r="B20" s="10" t="s">
        <v>140</v>
      </c>
      <c r="C20" s="33">
        <v>200000000</v>
      </c>
    </row>
    <row r="21" spans="1:3" x14ac:dyDescent="0.3">
      <c r="A21" s="44"/>
      <c r="B21" s="10" t="s">
        <v>141</v>
      </c>
      <c r="C21" s="33">
        <v>50000000</v>
      </c>
    </row>
    <row r="22" spans="1:3" x14ac:dyDescent="0.3">
      <c r="A22" s="44"/>
      <c r="B22" s="46" t="s">
        <v>106</v>
      </c>
      <c r="C22" s="47"/>
    </row>
    <row r="23" spans="1:3" x14ac:dyDescent="0.3">
      <c r="A23" s="44"/>
      <c r="B23" s="10"/>
      <c r="C23" s="15"/>
    </row>
    <row r="24" spans="1:3" x14ac:dyDescent="0.3">
      <c r="A24" s="5" t="s">
        <v>6</v>
      </c>
      <c r="B24" s="37" t="s">
        <v>142</v>
      </c>
      <c r="C24" s="37"/>
    </row>
    <row r="25" spans="1:3" x14ac:dyDescent="0.3">
      <c r="A25" s="5" t="s">
        <v>7</v>
      </c>
      <c r="B25" s="37" t="s">
        <v>143</v>
      </c>
      <c r="C25" s="37"/>
    </row>
    <row r="26" spans="1:3" x14ac:dyDescent="0.3">
      <c r="A26" s="5" t="s">
        <v>8</v>
      </c>
      <c r="B26" s="37" t="s">
        <v>135</v>
      </c>
      <c r="C26" s="37"/>
    </row>
    <row r="27" spans="1:3" x14ac:dyDescent="0.3">
      <c r="A27" s="5" t="s">
        <v>40</v>
      </c>
      <c r="B27" s="40">
        <v>45531</v>
      </c>
      <c r="C27" s="41"/>
    </row>
    <row r="28" spans="1:3" x14ac:dyDescent="0.3">
      <c r="A28" s="5" t="s">
        <v>9</v>
      </c>
      <c r="B28" s="36">
        <v>45525</v>
      </c>
      <c r="C28" s="36"/>
    </row>
    <row r="29" spans="1:3" x14ac:dyDescent="0.3">
      <c r="A29" s="5" t="s">
        <v>10</v>
      </c>
      <c r="B29" s="36">
        <v>45555</v>
      </c>
      <c r="C29" s="37"/>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90" zoomScaleNormal="90" workbookViewId="0">
      <selection activeCell="B2" sqref="B2:C2"/>
    </sheetView>
  </sheetViews>
  <sheetFormatPr baseColWidth="10" defaultColWidth="0" defaultRowHeight="14.4" x14ac:dyDescent="0.3"/>
  <cols>
    <col min="1" max="1" width="44.44140625" customWidth="1"/>
    <col min="2" max="2" width="25.77734375" customWidth="1"/>
    <col min="3" max="3" width="100.77734375" customWidth="1"/>
    <col min="4" max="16384" width="11.44140625" hidden="1"/>
  </cols>
  <sheetData>
    <row r="1" spans="1:3" ht="18" x14ac:dyDescent="0.3">
      <c r="A1" s="64" t="s">
        <v>38</v>
      </c>
      <c r="B1" s="64"/>
      <c r="C1" s="64"/>
    </row>
    <row r="2" spans="1:3" x14ac:dyDescent="0.3">
      <c r="A2" s="12" t="s">
        <v>24</v>
      </c>
      <c r="B2" s="65">
        <v>82863488</v>
      </c>
      <c r="C2" s="66"/>
    </row>
    <row r="3" spans="1:3" x14ac:dyDescent="0.3">
      <c r="A3" s="5" t="s">
        <v>11</v>
      </c>
      <c r="B3" s="49"/>
      <c r="C3" s="50"/>
    </row>
    <row r="4" spans="1:3" x14ac:dyDescent="0.3">
      <c r="A4" s="5" t="s">
        <v>0</v>
      </c>
      <c r="B4" s="49"/>
      <c r="C4" s="50"/>
    </row>
    <row r="5" spans="1:3" x14ac:dyDescent="0.3">
      <c r="A5" s="5" t="s">
        <v>107</v>
      </c>
      <c r="B5" s="39"/>
      <c r="C5" s="37"/>
    </row>
    <row r="6" spans="1:3" x14ac:dyDescent="0.3">
      <c r="A6" s="5" t="s">
        <v>1</v>
      </c>
      <c r="B6" s="39"/>
      <c r="C6" s="37"/>
    </row>
    <row r="7" spans="1:3" x14ac:dyDescent="0.3">
      <c r="A7" s="5" t="s">
        <v>108</v>
      </c>
      <c r="B7" s="37"/>
      <c r="C7" s="37"/>
    </row>
    <row r="8" spans="1:3" x14ac:dyDescent="0.3">
      <c r="A8" s="12" t="s">
        <v>25</v>
      </c>
      <c r="B8" s="37">
        <v>22292076</v>
      </c>
      <c r="C8" s="37"/>
    </row>
    <row r="9" spans="1:3" x14ac:dyDescent="0.3">
      <c r="A9" s="12" t="s">
        <v>26</v>
      </c>
      <c r="B9" s="37" t="s">
        <v>148</v>
      </c>
      <c r="C9" s="37"/>
    </row>
    <row r="10" spans="1:3" x14ac:dyDescent="0.3">
      <c r="A10" s="12" t="s">
        <v>75</v>
      </c>
      <c r="B10" s="67">
        <v>1200000000</v>
      </c>
      <c r="C10" s="68"/>
    </row>
    <row r="11" spans="1:3" x14ac:dyDescent="0.3">
      <c r="A11" s="12" t="s">
        <v>113</v>
      </c>
      <c r="B11" s="65" t="s">
        <v>149</v>
      </c>
      <c r="C11" s="66"/>
    </row>
    <row r="12" spans="1:3" x14ac:dyDescent="0.3">
      <c r="A12" s="12" t="s">
        <v>58</v>
      </c>
      <c r="B12" s="51" t="s">
        <v>68</v>
      </c>
      <c r="C12" s="52"/>
    </row>
    <row r="13" spans="1:3" x14ac:dyDescent="0.3">
      <c r="A13" s="12" t="s">
        <v>27</v>
      </c>
      <c r="B13" s="37" t="s">
        <v>150</v>
      </c>
      <c r="C13" s="37"/>
    </row>
    <row r="14" spans="1:3" x14ac:dyDescent="0.3">
      <c r="A14" s="12" t="s">
        <v>28</v>
      </c>
      <c r="B14" s="37" t="s">
        <v>31</v>
      </c>
      <c r="C14" s="37"/>
    </row>
    <row r="15" spans="1:3" x14ac:dyDescent="0.3">
      <c r="A15" s="12" t="s">
        <v>29</v>
      </c>
      <c r="B15" s="37" t="s">
        <v>31</v>
      </c>
      <c r="C15" s="37"/>
    </row>
    <row r="16" spans="1:3" x14ac:dyDescent="0.3">
      <c r="A16" s="62" t="s">
        <v>30</v>
      </c>
      <c r="B16" s="37"/>
      <c r="C16" s="37"/>
    </row>
    <row r="17" spans="1:3" x14ac:dyDescent="0.3">
      <c r="A17" s="63"/>
      <c r="B17" s="8" t="s">
        <v>37</v>
      </c>
      <c r="C17" s="9" t="s">
        <v>14</v>
      </c>
    </row>
    <row r="18" spans="1:3" x14ac:dyDescent="0.3">
      <c r="A18" s="63"/>
      <c r="B18" s="10"/>
      <c r="C18" s="10"/>
    </row>
    <row r="19" spans="1:3" x14ac:dyDescent="0.3">
      <c r="A19" s="63"/>
      <c r="B19" s="10"/>
      <c r="C19" s="10"/>
    </row>
    <row r="20" spans="1:3" x14ac:dyDescent="0.3">
      <c r="A20" s="63"/>
      <c r="B20" s="10"/>
      <c r="C20" s="10"/>
    </row>
    <row r="21" spans="1:3" x14ac:dyDescent="0.3">
      <c r="A21" s="12" t="s">
        <v>23</v>
      </c>
      <c r="B21" s="37"/>
      <c r="C21" s="37"/>
    </row>
    <row r="22" spans="1:3" x14ac:dyDescent="0.3">
      <c r="A22" s="12" t="s">
        <v>59</v>
      </c>
      <c r="B22" s="51"/>
      <c r="C22" s="52"/>
    </row>
    <row r="23" spans="1:3" x14ac:dyDescent="0.3">
      <c r="A23" s="12" t="s">
        <v>15</v>
      </c>
      <c r="B23" s="37" t="s">
        <v>19</v>
      </c>
      <c r="C23" s="37"/>
    </row>
    <row r="24" spans="1:3" x14ac:dyDescent="0.3">
      <c r="A24" s="12" t="s">
        <v>73</v>
      </c>
      <c r="B24" s="37"/>
      <c r="C24" s="37"/>
    </row>
    <row r="25" spans="1:3" x14ac:dyDescent="0.3">
      <c r="A25" s="12" t="s">
        <v>36</v>
      </c>
      <c r="B25" s="37"/>
      <c r="C25" s="37"/>
    </row>
    <row r="26" spans="1:3" x14ac:dyDescent="0.3">
      <c r="A26" s="11" t="s">
        <v>74</v>
      </c>
      <c r="B26" s="37" t="s">
        <v>32</v>
      </c>
      <c r="C26" s="37"/>
    </row>
    <row r="27" spans="1:3" x14ac:dyDescent="0.3">
      <c r="A27" s="61" t="s">
        <v>62</v>
      </c>
      <c r="B27" s="61"/>
      <c r="C27" s="61"/>
    </row>
    <row r="28" spans="1:3" ht="14.7" customHeight="1" x14ac:dyDescent="0.3">
      <c r="A28" s="56" t="s">
        <v>35</v>
      </c>
      <c r="B28" s="57"/>
      <c r="C28" s="29"/>
    </row>
    <row r="29" spans="1:3" ht="14.7" customHeight="1" x14ac:dyDescent="0.3">
      <c r="A29" s="58" t="s">
        <v>34</v>
      </c>
      <c r="B29" s="59"/>
      <c r="C29" s="29"/>
    </row>
    <row r="30" spans="1:3" ht="14.7" customHeight="1" x14ac:dyDescent="0.3">
      <c r="A30" s="58" t="s">
        <v>151</v>
      </c>
      <c r="B30" s="59"/>
      <c r="C30" s="30"/>
    </row>
    <row r="31" spans="1:3" ht="14.7" customHeight="1" x14ac:dyDescent="0.3">
      <c r="A31" s="58" t="s">
        <v>13</v>
      </c>
      <c r="B31" s="59"/>
      <c r="C31" s="29"/>
    </row>
    <row r="32" spans="1:3" x14ac:dyDescent="0.3">
      <c r="A32" s="58"/>
      <c r="B32" s="59"/>
      <c r="C32" s="29"/>
    </row>
    <row r="33" spans="1:3" ht="14.7" customHeight="1" x14ac:dyDescent="0.3">
      <c r="A33" s="58" t="s">
        <v>33</v>
      </c>
      <c r="B33" s="59"/>
      <c r="C33" s="29"/>
    </row>
    <row r="34" spans="1:3" ht="14.7" customHeight="1" x14ac:dyDescent="0.3">
      <c r="A34" s="58" t="s">
        <v>92</v>
      </c>
      <c r="B34" s="59"/>
      <c r="C34" s="31"/>
    </row>
    <row r="35" spans="1:3" x14ac:dyDescent="0.3">
      <c r="A35" s="56" t="s">
        <v>104</v>
      </c>
      <c r="B35" s="57"/>
      <c r="C35" s="32"/>
    </row>
    <row r="36" spans="1:3" x14ac:dyDescent="0.3">
      <c r="A36" s="60" t="s">
        <v>86</v>
      </c>
      <c r="B36" s="60"/>
      <c r="C36" s="60"/>
    </row>
    <row r="37" spans="1:3" x14ac:dyDescent="0.3">
      <c r="A37" s="54" t="s">
        <v>87</v>
      </c>
      <c r="B37" s="54"/>
      <c r="C37" s="10"/>
    </row>
    <row r="38" spans="1:3" x14ac:dyDescent="0.3">
      <c r="A38" s="54" t="s">
        <v>88</v>
      </c>
      <c r="B38" s="54"/>
      <c r="C38" s="10"/>
    </row>
    <row r="39" spans="1:3" x14ac:dyDescent="0.3">
      <c r="A39" s="54" t="s">
        <v>89</v>
      </c>
      <c r="B39" s="54"/>
      <c r="C39" s="10"/>
    </row>
    <row r="40" spans="1:3" x14ac:dyDescent="0.3">
      <c r="A40" s="54" t="s">
        <v>90</v>
      </c>
      <c r="B40" s="54"/>
      <c r="C40" s="10"/>
    </row>
    <row r="41" spans="1:3" x14ac:dyDescent="0.3">
      <c r="A41" s="54" t="s">
        <v>91</v>
      </c>
      <c r="B41" s="54"/>
      <c r="C41" s="10"/>
    </row>
    <row r="42" spans="1:3" x14ac:dyDescent="0.3">
      <c r="A42" s="54" t="s">
        <v>93</v>
      </c>
      <c r="B42" s="54"/>
      <c r="C42" s="10"/>
    </row>
    <row r="43" spans="1:3" x14ac:dyDescent="0.3">
      <c r="A43" s="54" t="s">
        <v>94</v>
      </c>
      <c r="B43" s="54"/>
      <c r="C43" s="10"/>
    </row>
    <row r="44" spans="1:3" x14ac:dyDescent="0.3">
      <c r="A44" s="54" t="s">
        <v>95</v>
      </c>
      <c r="B44" s="54"/>
      <c r="C44" s="10"/>
    </row>
    <row r="45" spans="1:3" x14ac:dyDescent="0.3">
      <c r="A45" s="54" t="s">
        <v>96</v>
      </c>
      <c r="B45" s="54"/>
      <c r="C45" s="10"/>
    </row>
    <row r="46" spans="1:3" x14ac:dyDescent="0.3">
      <c r="A46" s="54" t="s">
        <v>97</v>
      </c>
      <c r="B46" s="54"/>
      <c r="C46" s="10"/>
    </row>
    <row r="47" spans="1:3" x14ac:dyDescent="0.3">
      <c r="A47" s="54" t="s">
        <v>98</v>
      </c>
      <c r="B47" s="54"/>
      <c r="C47" s="10" t="s">
        <v>152</v>
      </c>
    </row>
    <row r="48" spans="1:3" x14ac:dyDescent="0.3">
      <c r="A48" s="54" t="s">
        <v>99</v>
      </c>
      <c r="B48" s="54"/>
      <c r="C48" s="10"/>
    </row>
    <row r="49" spans="1:3" x14ac:dyDescent="0.3">
      <c r="A49" s="54" t="s">
        <v>100</v>
      </c>
      <c r="B49" s="54"/>
      <c r="C49" s="10"/>
    </row>
    <row r="50" spans="1:3" x14ac:dyDescent="0.3">
      <c r="A50" s="54" t="s">
        <v>101</v>
      </c>
      <c r="B50" s="54"/>
      <c r="C50" s="10"/>
    </row>
    <row r="51" spans="1:3" x14ac:dyDescent="0.3">
      <c r="A51" s="54" t="s">
        <v>102</v>
      </c>
      <c r="B51" s="54"/>
      <c r="C51" s="10"/>
    </row>
    <row r="52" spans="1:3" x14ac:dyDescent="0.3">
      <c r="A52" s="54" t="s">
        <v>103</v>
      </c>
      <c r="B52" s="54"/>
      <c r="C52" s="10"/>
    </row>
    <row r="53" spans="1:3" x14ac:dyDescent="0.3">
      <c r="A53" s="55"/>
      <c r="B53" s="55"/>
      <c r="C53" s="10"/>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7" zoomScale="130" zoomScaleNormal="130" workbookViewId="0">
      <selection activeCell="C13" sqref="C13"/>
    </sheetView>
  </sheetViews>
  <sheetFormatPr baseColWidth="10" defaultColWidth="0" defaultRowHeight="14.4" x14ac:dyDescent="0.3"/>
  <cols>
    <col min="1" max="1" width="52.218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4" t="s">
        <v>41</v>
      </c>
      <c r="B1" s="64"/>
      <c r="C1" s="64"/>
    </row>
    <row r="2" spans="1:6" x14ac:dyDescent="0.3">
      <c r="A2" s="19" t="s">
        <v>24</v>
      </c>
      <c r="B2" s="73" t="s">
        <v>157</v>
      </c>
      <c r="C2" s="74"/>
    </row>
    <row r="3" spans="1:6" x14ac:dyDescent="0.3">
      <c r="A3" s="20" t="s">
        <v>11</v>
      </c>
      <c r="B3" s="49" t="s">
        <v>133</v>
      </c>
      <c r="C3" s="50"/>
    </row>
    <row r="4" spans="1:6" x14ac:dyDescent="0.3">
      <c r="A4" s="20" t="s">
        <v>0</v>
      </c>
      <c r="B4" s="49" t="s">
        <v>134</v>
      </c>
      <c r="C4" s="50"/>
    </row>
    <row r="5" spans="1:6" x14ac:dyDescent="0.3">
      <c r="A5" s="20" t="s">
        <v>107</v>
      </c>
      <c r="B5" s="75" t="str">
        <f>'GENERALES NOTA 322'!B4:C4</f>
        <v>MICHAEL MAURICIO COTE REVELO C.C. 79.626.574
CENTRO ESPECIALIZADO DE UROLOGIA S.A.S. NIT. 900.422.064-7
CLINICA UROS S.A. NIT. 813.011.577-4</v>
      </c>
      <c r="C5" s="75"/>
    </row>
    <row r="6" spans="1:6" ht="14.7" customHeight="1" x14ac:dyDescent="0.3">
      <c r="A6" s="20" t="s">
        <v>1</v>
      </c>
      <c r="B6" s="75" t="str">
        <f>'GENERALES NOTA 322'!B5:C5</f>
        <v>JORGE ELIECER CARANTON RUIZ C.C. 9.076.534 (VICTIMA)
GILMA ALEJANDRA CARANTON SEPULVEDA C.C. 36.303.171 (HIJA)
NATTALY CARANTON SEPULVEDA C.C. 1.075.209.053 (HIJA)</v>
      </c>
      <c r="C6" s="75"/>
    </row>
    <row r="7" spans="1:6" x14ac:dyDescent="0.3">
      <c r="A7" s="20" t="s">
        <v>108</v>
      </c>
      <c r="B7" s="75" t="str">
        <f>'GENERALES NOTA 322'!B6:C6</f>
        <v>LLAMADA EN GARANTIA</v>
      </c>
      <c r="C7" s="75"/>
    </row>
    <row r="8" spans="1:6" ht="28.8" x14ac:dyDescent="0.3">
      <c r="A8" s="20" t="s">
        <v>44</v>
      </c>
      <c r="B8" s="69">
        <v>283000000</v>
      </c>
      <c r="C8" s="70"/>
    </row>
    <row r="9" spans="1:6" x14ac:dyDescent="0.3">
      <c r="A9" s="76" t="s">
        <v>45</v>
      </c>
      <c r="B9" s="77" t="s">
        <v>46</v>
      </c>
      <c r="C9" s="78"/>
    </row>
    <row r="10" spans="1:6" x14ac:dyDescent="0.3">
      <c r="A10" s="76"/>
      <c r="B10" s="21" t="s">
        <v>47</v>
      </c>
      <c r="C10" s="34">
        <v>16500000</v>
      </c>
    </row>
    <row r="11" spans="1:6" x14ac:dyDescent="0.3">
      <c r="A11" s="76"/>
      <c r="B11" s="21" t="s">
        <v>48</v>
      </c>
      <c r="C11" s="34">
        <v>16500000</v>
      </c>
    </row>
    <row r="12" spans="1:6" x14ac:dyDescent="0.3">
      <c r="A12" s="76"/>
      <c r="B12" s="77"/>
      <c r="C12" s="78"/>
    </row>
    <row r="13" spans="1:6" x14ac:dyDescent="0.3">
      <c r="A13" s="76"/>
      <c r="B13" s="21" t="s">
        <v>110</v>
      </c>
      <c r="C13" s="35">
        <v>200000000</v>
      </c>
    </row>
    <row r="14" spans="1:6" x14ac:dyDescent="0.3">
      <c r="A14" s="76"/>
      <c r="B14" s="21" t="s">
        <v>154</v>
      </c>
      <c r="C14" s="35">
        <v>50000000</v>
      </c>
      <c r="E14" t="s">
        <v>57</v>
      </c>
      <c r="F14" s="16">
        <v>0.7</v>
      </c>
    </row>
    <row r="15" spans="1:6" x14ac:dyDescent="0.3">
      <c r="A15" s="22" t="s">
        <v>42</v>
      </c>
      <c r="B15" s="73" t="s">
        <v>55</v>
      </c>
      <c r="C15" s="74"/>
    </row>
    <row r="16" spans="1:6" ht="15" customHeight="1" x14ac:dyDescent="0.3">
      <c r="A16" s="20" t="s">
        <v>43</v>
      </c>
      <c r="B16" s="71" t="s">
        <v>155</v>
      </c>
      <c r="C16" s="72"/>
    </row>
    <row r="17" spans="1:3" ht="28.5" customHeight="1" x14ac:dyDescent="0.3">
      <c r="A17" s="13" t="s">
        <v>50</v>
      </c>
      <c r="B17" s="81">
        <f>((C19+C20+C22+C23)-C26)*C25*C27</f>
        <v>39500000</v>
      </c>
      <c r="C17" s="81"/>
    </row>
    <row r="18" spans="1:3" x14ac:dyDescent="0.3">
      <c r="A18" s="22" t="s">
        <v>51</v>
      </c>
      <c r="B18" s="79" t="s">
        <v>46</v>
      </c>
      <c r="C18" s="80"/>
    </row>
    <row r="19" spans="1:3" x14ac:dyDescent="0.3">
      <c r="A19" s="87"/>
      <c r="B19" s="21" t="s">
        <v>47</v>
      </c>
      <c r="C19" s="34">
        <v>16500000</v>
      </c>
    </row>
    <row r="20" spans="1:3" x14ac:dyDescent="0.3">
      <c r="A20" s="88"/>
      <c r="B20" s="21" t="s">
        <v>48</v>
      </c>
      <c r="C20" s="18">
        <v>0</v>
      </c>
    </row>
    <row r="21" spans="1:3" x14ac:dyDescent="0.3">
      <c r="A21" s="88"/>
      <c r="B21" s="77" t="s">
        <v>49</v>
      </c>
      <c r="C21" s="78"/>
    </row>
    <row r="22" spans="1:3" x14ac:dyDescent="0.3">
      <c r="A22" s="88"/>
      <c r="B22" s="21" t="s">
        <v>110</v>
      </c>
      <c r="C22" s="18">
        <v>21000000</v>
      </c>
    </row>
    <row r="23" spans="1:3" ht="28.8" x14ac:dyDescent="0.3">
      <c r="A23" s="88"/>
      <c r="B23" s="21" t="s">
        <v>111</v>
      </c>
      <c r="C23" s="18">
        <v>7000000</v>
      </c>
    </row>
    <row r="24" spans="1:3" x14ac:dyDescent="0.3">
      <c r="A24" s="88"/>
      <c r="B24" s="77" t="s">
        <v>112</v>
      </c>
      <c r="C24" s="78"/>
    </row>
    <row r="25" spans="1:3" x14ac:dyDescent="0.3">
      <c r="A25" s="23"/>
      <c r="B25" s="21" t="s">
        <v>124</v>
      </c>
      <c r="C25" s="24">
        <v>1</v>
      </c>
    </row>
    <row r="26" spans="1:3" x14ac:dyDescent="0.3">
      <c r="A26" s="25"/>
      <c r="B26" s="21" t="s">
        <v>113</v>
      </c>
      <c r="C26" s="26">
        <v>5000000</v>
      </c>
    </row>
    <row r="27" spans="1:3" x14ac:dyDescent="0.3">
      <c r="A27" s="25"/>
      <c r="B27" s="21" t="s">
        <v>132</v>
      </c>
      <c r="C27" s="24">
        <v>1</v>
      </c>
    </row>
    <row r="28" spans="1:3" x14ac:dyDescent="0.3">
      <c r="A28" s="17" t="s">
        <v>105</v>
      </c>
      <c r="B28" s="81">
        <f>IFERROR(B17*(VLOOKUP(B15,Hoja2!$G$1:$H$6,2,0)),16666)</f>
        <v>16666</v>
      </c>
      <c r="C28" s="81"/>
    </row>
    <row r="29" spans="1:3" ht="28.8" x14ac:dyDescent="0.3">
      <c r="A29" s="20" t="s">
        <v>52</v>
      </c>
      <c r="B29" s="82" t="s">
        <v>156</v>
      </c>
      <c r="C29" s="83"/>
    </row>
    <row r="30" spans="1:3" ht="28.8" x14ac:dyDescent="0.3">
      <c r="A30" s="20" t="s">
        <v>53</v>
      </c>
      <c r="B30" s="84" t="s">
        <v>153</v>
      </c>
      <c r="C30" s="85"/>
    </row>
    <row r="31" spans="1:3" ht="18" x14ac:dyDescent="0.3">
      <c r="A31" s="27" t="s">
        <v>114</v>
      </c>
      <c r="B31" s="27"/>
      <c r="C31" s="27"/>
    </row>
    <row r="32" spans="1:3" x14ac:dyDescent="0.3">
      <c r="A32" s="28" t="s">
        <v>115</v>
      </c>
      <c r="B32" s="86"/>
      <c r="C32" s="86"/>
    </row>
    <row r="33" spans="1:3" x14ac:dyDescent="0.3">
      <c r="A33" s="28" t="s">
        <v>116</v>
      </c>
      <c r="B33" s="86"/>
      <c r="C33" s="86"/>
    </row>
    <row r="34" spans="1:3" x14ac:dyDescent="0.3">
      <c r="A34" s="25"/>
      <c r="B34" s="25"/>
      <c r="C34" s="25"/>
    </row>
    <row r="35" spans="1:3" x14ac:dyDescent="0.3">
      <c r="A35" s="25"/>
      <c r="B35" s="25"/>
      <c r="C35" s="25"/>
    </row>
    <row r="36" spans="1:3" x14ac:dyDescent="0.3">
      <c r="A36" s="25"/>
      <c r="B36" s="25"/>
      <c r="C36" s="25"/>
    </row>
    <row r="37" spans="1:3" x14ac:dyDescent="0.3">
      <c r="A37" s="25"/>
      <c r="B37" s="25"/>
      <c r="C37" s="25"/>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21875" customWidth="1"/>
    <col min="4" max="16384" width="10.77734375" hidden="1"/>
  </cols>
  <sheetData>
    <row r="1" spans="1:3" ht="18" x14ac:dyDescent="0.3">
      <c r="A1" s="64" t="s">
        <v>54</v>
      </c>
      <c r="B1" s="64"/>
      <c r="C1" s="64"/>
    </row>
    <row r="2" spans="1:3" ht="17.100000000000001" customHeight="1" x14ac:dyDescent="0.3">
      <c r="A2" s="12" t="s">
        <v>24</v>
      </c>
      <c r="B2" s="65" t="str">
        <f>'[2]AUTOS NOTA 321'!B2:C2</f>
        <v xml:space="preserve">SINIESTRO   LEGIS </v>
      </c>
      <c r="C2" s="66"/>
    </row>
    <row r="3" spans="1:3" ht="16.2" customHeight="1" x14ac:dyDescent="0.3">
      <c r="A3" s="5" t="s">
        <v>11</v>
      </c>
      <c r="B3" s="37" t="str">
        <f>'GENERALES NOTA 322'!B2:C2</f>
        <v>41001-31-03-005-2023-00312-00</v>
      </c>
      <c r="C3" s="37"/>
    </row>
    <row r="4" spans="1:3" x14ac:dyDescent="0.3">
      <c r="A4" s="5" t="s">
        <v>0</v>
      </c>
      <c r="B4" s="37" t="str">
        <f>'GENERALES NOTA 322'!B3:C3</f>
        <v>JUZGADO QUINTO CIVIL DEL CIRCUITO DE NEIVA - HUILA</v>
      </c>
      <c r="C4" s="37"/>
    </row>
    <row r="5" spans="1:3" ht="29.1" customHeight="1" x14ac:dyDescent="0.3">
      <c r="A5" s="5" t="s">
        <v>107</v>
      </c>
      <c r="B5" s="37" t="str">
        <f>'GENERALES NOTA 322'!B4:C4</f>
        <v>MICHAEL MAURICIO COTE REVELO C.C. 79.626.574
CENTRO ESPECIALIZADO DE UROLOGIA S.A.S. NIT. 900.422.064-7
CLINICA UROS S.A. NIT. 813.011.577-4</v>
      </c>
      <c r="C5" s="37"/>
    </row>
    <row r="6" spans="1:3" x14ac:dyDescent="0.3">
      <c r="A6" s="5" t="s">
        <v>1</v>
      </c>
      <c r="B6" s="37" t="str">
        <f>'GENERALES NOTA 322'!B5:C5</f>
        <v>JORGE ELIECER CARANTON RUIZ C.C. 9.076.534 (VICTIMA)
GILMA ALEJANDRA CARANTON SEPULVEDA C.C. 36.303.171 (HIJA)
NATTALY CARANTON SEPULVEDA C.C. 1.075.209.053 (HIJA)</v>
      </c>
      <c r="C6" s="37"/>
    </row>
    <row r="7" spans="1:3" ht="43.5" customHeight="1" x14ac:dyDescent="0.3">
      <c r="A7" s="5" t="s">
        <v>108</v>
      </c>
      <c r="B7" s="37" t="str">
        <f>'GENERALES NOTA 322'!B6:C6</f>
        <v>LLAMADA EN GARANTIA</v>
      </c>
      <c r="C7" s="37"/>
    </row>
    <row r="8" spans="1:3" x14ac:dyDescent="0.3">
      <c r="A8" s="5" t="s">
        <v>118</v>
      </c>
      <c r="B8" s="37"/>
      <c r="C8" s="37"/>
    </row>
    <row r="9" spans="1:3" x14ac:dyDescent="0.3">
      <c r="A9" s="14" t="s">
        <v>51</v>
      </c>
      <c r="B9" s="89"/>
      <c r="C9" s="89"/>
    </row>
    <row r="10" spans="1:3" x14ac:dyDescent="0.3">
      <c r="A10" s="14" t="s">
        <v>119</v>
      </c>
      <c r="B10" s="37"/>
      <c r="C10" s="37"/>
    </row>
    <row r="11" spans="1:3" ht="28.8" x14ac:dyDescent="0.3">
      <c r="A11" s="14" t="s">
        <v>120</v>
      </c>
      <c r="B11" s="90"/>
      <c r="C11" s="55"/>
    </row>
    <row r="12" spans="1:3" ht="57.6" x14ac:dyDescent="0.3">
      <c r="A12" s="5" t="s">
        <v>63</v>
      </c>
      <c r="B12" s="37"/>
      <c r="C12" s="37"/>
    </row>
    <row r="13" spans="1:3" ht="57.6" x14ac:dyDescent="0.3">
      <c r="A13" s="5" t="s">
        <v>64</v>
      </c>
      <c r="B13" s="37"/>
      <c r="C13" s="37"/>
    </row>
    <row r="14" spans="1:3" x14ac:dyDescent="0.3">
      <c r="A14" s="5" t="s">
        <v>65</v>
      </c>
      <c r="B14" s="10"/>
      <c r="C14" s="10"/>
    </row>
    <row r="15" spans="1:3" x14ac:dyDescent="0.3">
      <c r="A15" s="14" t="s">
        <v>121</v>
      </c>
      <c r="B15" s="37"/>
      <c r="C15" s="37"/>
    </row>
    <row r="16" spans="1:3" x14ac:dyDescent="0.3">
      <c r="A16" s="10" t="s">
        <v>122</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123</v>
      </c>
    </row>
    <row r="2" spans="1:1" x14ac:dyDescent="0.3">
      <c r="A2" t="s">
        <v>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21875" bestFit="1" customWidth="1"/>
    <col min="5" max="5" width="42.77734375" bestFit="1" customWidth="1"/>
    <col min="7" max="7" width="26.44140625" customWidth="1"/>
  </cols>
  <sheetData>
    <row r="1" spans="1:12" x14ac:dyDescent="0.3">
      <c r="A1" s="7" t="s">
        <v>58</v>
      </c>
      <c r="B1" t="s">
        <v>31</v>
      </c>
      <c r="C1" s="7" t="s">
        <v>30</v>
      </c>
      <c r="D1" s="7" t="s">
        <v>59</v>
      </c>
      <c r="E1" s="3" t="s">
        <v>15</v>
      </c>
      <c r="F1" s="2" t="s">
        <v>57</v>
      </c>
      <c r="G1" s="2" t="s">
        <v>125</v>
      </c>
      <c r="H1" s="4">
        <v>0.7</v>
      </c>
      <c r="I1" t="s">
        <v>12</v>
      </c>
      <c r="J1" t="s">
        <v>80</v>
      </c>
      <c r="L1" t="s">
        <v>131</v>
      </c>
    </row>
    <row r="2" spans="1:12" x14ac:dyDescent="0.3">
      <c r="A2" t="s">
        <v>66</v>
      </c>
      <c r="B2" t="s">
        <v>32</v>
      </c>
      <c r="C2" t="s">
        <v>70</v>
      </c>
      <c r="D2" s="2" t="s">
        <v>60</v>
      </c>
      <c r="E2" s="1" t="s">
        <v>18</v>
      </c>
      <c r="F2" s="2" t="s">
        <v>55</v>
      </c>
      <c r="G2" s="2" t="s">
        <v>126</v>
      </c>
      <c r="H2" s="4">
        <v>0.25</v>
      </c>
      <c r="I2" t="s">
        <v>76</v>
      </c>
      <c r="J2" t="s">
        <v>81</v>
      </c>
      <c r="L2" t="s">
        <v>109</v>
      </c>
    </row>
    <row r="3" spans="1:12" x14ac:dyDescent="0.3">
      <c r="A3" t="s">
        <v>67</v>
      </c>
      <c r="C3" t="s">
        <v>71</v>
      </c>
      <c r="D3" s="2" t="s">
        <v>61</v>
      </c>
      <c r="E3" s="1" t="s">
        <v>19</v>
      </c>
      <c r="F3" s="2" t="s">
        <v>56</v>
      </c>
      <c r="G3" s="2" t="s">
        <v>127</v>
      </c>
      <c r="H3" s="4">
        <v>0.55000000000000004</v>
      </c>
      <c r="I3" t="s">
        <v>77</v>
      </c>
      <c r="J3" t="s">
        <v>82</v>
      </c>
    </row>
    <row r="4" spans="1:12" x14ac:dyDescent="0.3">
      <c r="A4" t="s">
        <v>68</v>
      </c>
      <c r="C4" t="s">
        <v>72</v>
      </c>
      <c r="E4" s="1" t="s">
        <v>20</v>
      </c>
      <c r="G4" s="2" t="s">
        <v>128</v>
      </c>
      <c r="H4" s="4">
        <v>0.15</v>
      </c>
      <c r="I4" t="s">
        <v>78</v>
      </c>
      <c r="J4" t="s">
        <v>83</v>
      </c>
    </row>
    <row r="5" spans="1:12" x14ac:dyDescent="0.3">
      <c r="A5" t="s">
        <v>69</v>
      </c>
      <c r="E5" s="1" t="s">
        <v>16</v>
      </c>
      <c r="G5" s="2" t="s">
        <v>129</v>
      </c>
      <c r="H5" s="4">
        <v>0.7</v>
      </c>
      <c r="I5" t="s">
        <v>79</v>
      </c>
      <c r="J5" t="s">
        <v>84</v>
      </c>
    </row>
    <row r="6" spans="1:12" x14ac:dyDescent="0.3">
      <c r="E6" s="1" t="s">
        <v>17</v>
      </c>
      <c r="G6" s="2" t="s">
        <v>130</v>
      </c>
      <c r="H6" s="4">
        <v>0.3</v>
      </c>
      <c r="J6" t="s">
        <v>85</v>
      </c>
    </row>
    <row r="7" spans="1:12" x14ac:dyDescent="0.3">
      <c r="E7" s="1" t="s">
        <v>22</v>
      </c>
      <c r="G7" s="2" t="s">
        <v>55</v>
      </c>
    </row>
    <row r="8" spans="1:12" x14ac:dyDescent="0.3">
      <c r="E8" s="1" t="s">
        <v>21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Carlos Esteban Franco Zuluaga</cp:lastModifiedBy>
  <dcterms:created xsi:type="dcterms:W3CDTF">2020-12-07T14:41:17Z</dcterms:created>
  <dcterms:modified xsi:type="dcterms:W3CDTF">2024-09-24T01:37:09Z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