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usuario\Documents\GHA\PROCESOS Y DEMAS\INFORMES INICIALES\"/>
    </mc:Choice>
  </mc:AlternateContent>
  <xr:revisionPtr revIDLastSave="0" documentId="8_{BE522F60-623C-42F1-9D90-07B6CE74480A}" xr6:coauthVersionLast="47" xr6:coauthVersionMax="47" xr10:uidLastSave="{00000000-0000-0000-0000-000000000000}"/>
  <bookViews>
    <workbookView xWindow="28680" yWindow="-120" windowWidth="29040" windowHeight="158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1" l="1"/>
  <c r="B17" i="11"/>
  <c r="B28" i="11"/>
  <c r="B7" i="14"/>
  <c r="B6" i="14"/>
  <c r="B5" i="14"/>
  <c r="B4" i="14"/>
  <c r="B3" i="14"/>
  <c r="B2" i="14"/>
  <c r="B6" i="11"/>
  <c r="B7" i="11"/>
  <c r="B2" i="11"/>
  <c r="B15" i="5"/>
</calcChain>
</file>

<file path=xl/sharedStrings.xml><?xml version="1.0" encoding="utf-8"?>
<sst xmlns="http://schemas.openxmlformats.org/spreadsheetml/2006/main" count="203" uniqueCount="157">
  <si>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</si>
  <si>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</si>
  <si>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</si>
  <si>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</si>
  <si>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</si>
  <si>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</si>
  <si>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</si>
  <si>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</si>
  <si>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</si>
  <si>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</si>
  <si>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</si>
  <si>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</si>
  <si>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</si>
  <si>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</si>
  <si>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</si>
  <si>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</si>
  <si>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</si>
  <si>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</si>
  <si>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</si>
  <si>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</si>
  <si>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</si>
  <si>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</si>
  <si>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</si>
  <si>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</si>
  <si>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</si>
  <si>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</si>
  <si>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</si>
  <si>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</si>
  <si>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</si>
  <si>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</si>
  <si>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</si>
  <si>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</si>
  <si>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</si>
  <si>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</si>
  <si>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</si>
  <si>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</si>
  <si>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</si>
  <si>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</si>
  <si>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</si>
  <si>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</si>
  <si>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</si>
  <si>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</si>
  <si>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</si>
  <si>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</si>
  <si>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</si>
  <si>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</si>
  <si>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</si>
  <si>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</si>
  <si>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</si>
  <si>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</si>
  <si>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</si>
  <si>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</si>
  <si>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</si>
  <si>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</si>
  <si>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</si>
  <si>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</si>
  <si>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</si>
  <si>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</si>
  <si>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</si>
  <si>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</si>
  <si>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</si>
  <si>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</si>
  <si>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</si>
  <si>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</si>
  <si>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</si>
  <si>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</si>
  <si>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</si>
  <si>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</si>
  <si>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</si>
  <si>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</si>
  <si>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</si>
  <si>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</si>
  <si>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</si>
  <si>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</si>
  <si>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</si>
  <si>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</si>
  <si>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</si>
  <si>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</si>
  <si>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</si>
  <si>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</si>
  <si>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</si>
  <si>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</si>
  <si>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</si>
  <si>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</si>
  <si>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</si>
  <si>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</si>
  <si>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</si>
  <si>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</si>
  <si>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</si>
  <si>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</si>
  <si>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</si>
  <si>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</si>
  <si>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</si>
  <si>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</si>
  <si>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</si>
  <si>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</si>
  <si>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</si>
  <si>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</si>
  <si>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</si>
  <si>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</si>
  <si>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</si>
  <si>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</si>
  <si>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</si>
  <si>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</si>
  <si>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</si>
  <si>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</si>
  <si>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</si>
  <si>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</si>
  <si>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</si>
  <si>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</si>
  <si>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</si>
  <si>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</si>
  <si>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</si>
  <si>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</si>
  <si>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</si>
  <si>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</si>
  <si>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</si>
  <si>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</si>
  <si>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</si>
  <si>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</si>
  <si>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</si>
  <si>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</si>
  <si>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</si>
  <si>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</si>
  <si>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</si>
  <si>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</si>
  <si>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</si>
  <si>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</si>
  <si>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</si>
  <si>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</si>
  <si>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</si>
  <si>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</si>
  <si>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</si>
  <si>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</si>
  <si>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41001-31-03-005-2023-00312-00</t>
  </si>
  <si>
    <t>JUZGADO QUINTO CIVIL DEL CIRCUITO DE NEIVA - HUILA</t>
  </si>
  <si>
    <t>0222292076/0</t>
  </si>
  <si>
    <t>R.C. PROFESIONAL</t>
  </si>
  <si>
    <t>JORGE ELIECER CARANTON RUIZ C.C. 9.076.534</t>
  </si>
  <si>
    <t>22 DE SEPTIEMBRE DE 2018</t>
  </si>
  <si>
    <t>17 DE JULIO DE 2019</t>
  </si>
  <si>
    <t>Daño Moral</t>
  </si>
  <si>
    <t>Daño a la persona (Daño a la vida de relación)</t>
  </si>
  <si>
    <t xml:space="preserve">CLINICA UROS S.A. </t>
  </si>
  <si>
    <t>813.011.577-4</t>
  </si>
  <si>
    <t>El señor Jorge Eliecer Carantón Ruiz ingresó a la Clínica Uros S.A. el 22 de septiembre de 2018 para la realización de una cirugía de próstata programada. Contaba a su ingreso con un diagnóstico de “hiperplasia de la próstata”. Inicialmente fue atendido por el urólogo Javier Osorio Manrique, siendo intervenido en dicha fecha por el médico Michael Mauricio Cote Revelo en el Centro Especializado de Urología S.A.S. El procedimiento fue aparentemente satisfactorio y fue dejado hospitalizado para vigilancia postquirúrgica por presentar hematuria macroscópica requiriendo cisroirrigacion continua más lados vesicales.
Al presentarse una hematuria macroscópica se requirió una dilatación uretral llevada a cabo precipitadamente, lo que se suma a un oblito quirúrgico (cuerpo extraño dejado en el interior del cuerpo) desencadenaron en padecimientos, dolores y afectaciones y un cambio en su vida de manera abrupta, ocasionando secuelas permanentes e irreversibles.
El 10 de octubre de 2018 el señor Carantón Ruiz ingresa nuevamente por urgencias a la Clínica Uros S.A. por un cuadro de hemorragia por la uretra sin capacidad para miccionar. Así pues, se hace un tratamiento con sondas y una cistolitotomia o extracción de cuerpo extraño en vejiga vía endoscopia. 
El señor Carantón Ruiz se realizó un análisis urológico el día 29 de mayo de 2019 en el cual se diagnosticó: “prostatismo + 5 veces plaquinio, 10 veces con incontinencia urinaria parcial – disfunción eréctil”. Lo anterior con posterioridad a la operación de próstata de septiembre de 2018. Adicionalmente se dio una valoración por psiquiatría en donde se diagnosticó depresión recurrente severa a causa de las dos intervenciones. Finalmente, se le practicó al señor Carantón Ruiz una valoración de carácter laboral ocupacional determinándose un valor de PCL del 50.96%</t>
  </si>
  <si>
    <t>JORGE ELIECER CARANTON RUIZ C.C. 9.076.534 (VICTIMA)
GILMA ALEJANDRA CARANTON SEPULVEDA C.C. 36.303.171 (HIJA)
NATTALY CARANTON SEPULVEDA C.C. 1.075.209.053 (HIJA)</t>
  </si>
  <si>
    <t>MICHAEL MAURICIO COTE REVELO C.C. 79.626.574
CENTRO ESPECIALIZADO DE UROLOGIA S.A.S. NIT. 900.422.064-7
CLINICA UROS S.A. NIT. 813.011.577-4</t>
  </si>
  <si>
    <t>18 DE JUNIO DE 2019</t>
  </si>
  <si>
    <t xml:space="preserve">RC PROFESIONAL </t>
  </si>
  <si>
    <t>RC PROFESIONAL: 10% DE LA PERDIDA, MINIMO $5.000.000</t>
  </si>
  <si>
    <t>26/06/2018- 26/06/2019</t>
  </si>
  <si>
    <t xml:space="preserve">• Disminución de la suma asegurada por pago de indemnizaciones con cargo a la PÓLIZA 22292076
</t>
  </si>
  <si>
    <t>X</t>
  </si>
  <si>
    <t>La contingencia se califica como REMOTA, teniendo en cuenta que, aunque la póliza presta cobertura temporal y material, en el caso de marras operó la prescripción ordinaria de las acciones derivadas del contrato de seguro. 
Lo primero que debe tomarse en consideración, es que la Póliza de Seguro de Responsabilidad Civil Profesional Clínicas y Hospitales No. 022292076/0 bajo la modalidad sunset, cuyo asegurado es la Clínica Uros S.A., presta cobertura temporal y material, de conformidad con los hechos y pretensiones, expuestos en el líbelo de la demanda.  Frente a la cobertura temporal, debe tenerse en cuenta que los hechos objeto de reproche ocurrieron el 22 de septiembre de 2018, es decir dentro de la vigencia de la póliza y el reclamo de la víctima al asegurado ocurrió el 18 de junio de 2019 cuando la Clínica Uros S.A. recibió la convocatoria a la audiencia de conciliación extrajudicial, es decir dentro de la vigencia de la Póliza contemplada desde el 26 de junio de 2018 hasta el 25 de junio de 2019. Aunado a ello, presta cobertura material en tanto ampara la responsabilidad civil profesional, pretensión que se le endilga al asegurado. 
Por otro lado, frente a la responsabilidad del asegurado y de la compañía, debe decirse que de acuerdo con la Historia Clínica se evidencia que el procedimiento quirúrgico de resección o enucleación transuretral de adenoma de próstata o adenomectomia realizado el 22 de septiembre de 2018 no fue practicado por la institución asegurada. No obstante, el mismo transcurrió sin complicaciones, sin que en su post operatorio se hubiesen presentado condiciones particulares que lleven a indicar la existencia de acciones impropias o desacertadas del personal médico. Ahora, ante la consulta que hace el paciente el 10 de octubre de 2018 en sede de la asegurada ante un cuadro de orina hematúrica, se brindó un servicio adecuado y se valoró su antecedente quirúrgico, se realizaron estudios complementarios, se valoró por urología y se decidió entonces realizar una cistolitotomía o extracción de cuerpo extraño (coágulos) en la vejiga y con posterioridad a la mejoría de paciente se da orden de egreso con recomendaciones y manejo médico. Del recuento anterior se advierte que no se encuentra sustento hasta esta etapa procesal de las imputaciones de responsabilidad que hace el demandante y contrario a sus afirmaciones respecto a que se haya cometido un error frente al procedimiento realizado el 22 de septiembre de 2018 al haber dejado un cuerpo extraño en su vejiga, se logra evidenciar que aquel cuerpo extraño al que se hace referencia corresponde a coágulos en su próstata que fueron extraídos correctamente con la cistolitotomía. Es así que no se encuentran situaciones particulares que lleven a indicar que la supuesta disfunción eréctil que padece el demandante tenga relación alguna con la praxis médica que se desprendió de las dos intervenciones. Así las cosas, si bien obra un dictamen de pérdida de capacidad laboral y ocupacional del 50.96% realizado por un particular, sumado a una valoración psiquiátrica del 07 de junio de 2019 realizada igualmente por un particular, dependerá del estudio que se haga a los mismos definir si realmente gozan de certeza y sus conclusiones cuentan con fundamento. Adicionalmente y de ser el caso hipotético en que el actuar médico ocasionó la disfunción eréctil que se señala en la demanda, se deberá constatar si la cirugía adelantada en sede de la asegurada fue el factor determinante para su producción, o si por el contrario aquella se ocasionó con la primera cirugía del 22 de septiembre de 2018 practicada por otra institución. 
Independientemente de la responsabilidad del asegurado, la contingencia se califica como remota, por cuanto, se configuró la prescripción ordinaria de las acciones derivadas del contrato de seguro, toda vez que, la primera reclamación que recibió la llamante en garantía fue la citación a la audiencia de conciliación, el día 18 de junio de 2019, momento a partir del cual empezó a correr el término bienal extintivo; ahora bien, aunque el 04 de julio de 2029 la Clínica Uros S.A. radicó una solicitud de interrupción ante Allianz, lo cierto es que incluso tomando esa calenda el término de dos años para ejercer las acciones se consolidó en diciembre de 2021, mientras que el llamamiento en garantía se radicó el 31 de enero de 2024, es decir, en un término superior a los años establecidos en la norma. 
Todo lo anterior, sin perjuicio del carácter contingente del proceso.</t>
  </si>
  <si>
    <t>Daño emergente: Se tasa como indemnización la suma de $0. Lo anterior entre tanto se sustenta dicho concepto por los gastos en que se advierte debió incurrir el paciente y su núcleo familiar con ocasión a supuestas intervenciones que se requirieron por la mala praxis que alega en la demanda. No obstante, se hace una mera mención de los supuestos gastos y no se hace un cálculo adecuado acerca del origen de los mismos o a que concepto corresponden y mucho menos se hace referencia a su cuantificación frente a cada uno de los demandantes, limitándose entonces a fijar una suma para cada demandante sin dar claridad sobre su origen. En tal sentido y por ser meras enunciaciones serán desestimados en su totalidad.
Lucro Cesante: Se tasa como indemnización la suma de $0. Lo anterior bajo la misma premisa que llevo a desestimar las sumas pretendidas por concepto de daño emergente. Al revisar el escrito de demanda y su acápite de cuantía así como de juramento estimatorio, se pretenden sumas bajo este concepto por el daño patrimonial que consistió en la perdida de una ganancia legítima o de una utilidad económica de la víctima y sus familiares como consecuencia del daño en el cual se fundamenta la demanda, pese a ello, se fijaron sumas para cada uno de los demandantes sin dar claridad sobre su origen. En tal sentido y por ser meras enunciaciones serán desestimados en su totalidad.
Daño Moral: Se tasa como indemnización por este perjuicio la suma de $21.000.000 pretendidas en favor de la víctima sus hijas (relaciones de primer grado de consanguinidad). Lo anterior en atención a que inicialmente debe descartarse las premisas que eleva el demandante quien considera que las intervenciones quirúrgicas realizadas de adenomectomia y cistolitotomía pusieron en riesgo su vida por la perforación de tendones, nervios y arterias, lo que claramente está lejos de materializarse en una condición crítica para la vida, lo que se sustenta en la inexistencia de complicaciones clínicas o alteraciones hemodinámicas que generan inestabilidad en los signos vitales del paciente lo que lleva a concluir que su vida nunca estuvo en riesgo. Ahora bien, atendiendo a recuentos jurisprudenciales para cuantificar este perjuicio se tendrá como base la sentencia SC15/10/2024 exp. 6199, en la cual se reconoció por concepto de daño moral la suma de $15.000.000 a la víctima directa a causa de la amputación de su miembro inferior izquierdo, como consecuencia de un desacierto en el diagnóstico y procedimiento terapéutico realizado. Lo anterior dando claridad respecto a que, dicho fallo sirve para cuantificar el reconocimiento de este perjuicio de acuerdo a la gravedad de las secuelas. En el caso concreto y atendiendo a que las intervenciones quirúrgicas fueron adelantadas con éxito, sin que sea posible establecer de manera concluyente que la disfunción eréctil del demandante sobrevenga de dichas intervenciones y que el paciente no cursa condicionantes o impedimentos físicos para el desarrollo de sus actividades diarias, se tasa la suma de $ 7.000.000 para cada uno de los demandantes. 
Daño a la persona (Daño a la vida de relación): Se tasa como indemnización por este perjuicio la suma de $7.000.000. Debe precisarse que para llevar al juez a estudiar el reconocimiento de dicha naturaleza extrapatrimonial y de carácter especial, se requiere por parte de quien lo reclama una plataforma fáctico - probatoria que permita ver la realidad del daño que alega y su supuesto grado de afección. Atendiendo a la particularidad del asunto, pues se trata de un paciente que advierte padecer una disfunción eréctil, condición que podría impedir o dificultar el goce de actividades que hacen más agradable la existencia, ello en sí mismo genera una afectación que no puede desconocerse de plano. No obstante, ante la falta de criterios jurisprudenciales unificados para cuantificar este perjuicio, se tendrá como base el criterio para el reconocimiento del daño moral y se mantendrá de forma exclusiva para la víctima directa en $7.000.000. Ahora bien, se desestimarán en su totalidad para las hijas del demandante, atendiendo a la falta de argumentos que permitan hacer un análisis de este perjuicio, sumado a que el paciente no cursa condicionantes o impedimentos físicos para el desarrollo de sus actividades diarias, lo que no debería impedir o disfrutar con normalidad de las actividades diarias y el desarrollo con el propio entorno de las señoras Gilma Alejandra Caranton y Nattaly Caranton.
Deducible: Se tiene entonces hasta ahora una suma total objetivada de $28.000.000 a la cual debemos restar el valor del deducible pactado en la póliza y que corresponde al 10% de la perdida, mínimo $5.000.000. Una vez realizada dicha operación se obtiene como resultado final objetivado la suma de $23.000.000</t>
  </si>
  <si>
    <t>FRENTE A LA DEMANDA:
1.	excepciones planteadas por quien formuló el llamamiento en garantía a mi representada.
2.	inexistencia de falla médica y de responsabilidad, debido a la prestación diligente, oportuna, adecuada, cuidadosa del extremo pasivo.
3.	inexistencia de relación de causalidad entre el daño o perjuicio alegado por la parte actora y la actuación de Clínica Uros S.A.
4.	improcedencia del reconocimiento a los perjuicios morales solicitados.
5.	improcedencia del reconocimiento del supuesto daño a la vida de relación, así como su cuantificación indebida e injustificada y pretendida por los demandantes.
6.	improcedencia del reconocimiento de intereses moratorios.
7.	genérica o innominada
FRENTE AL LLAMAMIENTO EN GARANTÍA
1.	Prescripción de la acción derivada del contrato de seguro
2.	Inexistencia de obligación indemnizatoria, por cuanto no se ha realizado el riesgo asegurado en la póliza de responsabilidad civil profesional clínicas no. 022292076/0.
3.	En todo caso, deberá tenerse en cuenta que la póliza no. 022292076/0 fue pactada bajo la modalidad de cobertura sunset.
4.	Riesgos expresamente excluidos en la póliza civil profesional clínicas no. 022292076/0.
5.	Carácter meramente indemnizatorio que revisten los contratos de seguros.
6.	En cualquier caso, de ninguna forma se podrá exceder el límite del valor asegurado por evento y por vigencia
7.	límites máximos de responsabilidad del asegurador en lo atinente al deducible pactado 10%, mínimo $5.000.000.
8.	Disponibilidad del valor asegurado.
9.	Sujeción a las condiciones particulares y generales del contrato de seguro, en la que se identifica la póliza no. 022292076/0 el clausulado y los amparos.
10.	Inexistencia de solidaridad entre Clínica Uros S.A. y Allianz Seguros S.A.
11.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</si>
</sst>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6" fontId="0" fillId="0" borderId="1" xfId="1" applyNumberFormat="1" applyFon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0" xfId="0" applyFont="1" applyFill="1" applyAlignment="1">
      <alignment horizontal="center" vertical="top"/>
    </xf>
    <xf numFmtId="0" fontId="0" fillId="0" borderId="2" xfId="0" applyBorder="1" applyAlignment="1" applyProtection="1">
      <alignment horizontal="justify" vertical="top"/>
      <protection locked="0"/>
    </xf>
    <xf numFmtId="0" fontId="0" fillId="0" borderId="3" xfId="0" applyBorder="1" applyAlignment="1" applyProtection="1">
      <alignment horizontal="justify" vertical="top"/>
      <protection locked="0"/>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3" fontId="0" fillId="0" borderId="2" xfId="0" applyNumberFormat="1" applyBorder="1" applyAlignment="1">
      <alignment horizontal="center" vertical="top"/>
    </xf>
    <xf numFmtId="0" fontId="0" fillId="0" borderId="11" xfId="0" applyBorder="1" applyAlignment="1">
      <alignment horizontal="center" vertical="top"/>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6" fontId="0" fillId="0" borderId="1" xfId="1" applyNumberFormat="1" applyFont="1" applyBorder="1" applyAlignment="1" applyProtection="1">
      <alignment horizontal="justify" vertical="top"/>
      <protection locked="0"/>
    </xf>
    <xf numFmtId="6" fontId="6" fillId="7" borderId="1" xfId="1" applyNumberFormat="1" applyFont="1" applyFill="1" applyBorder="1" applyAlignment="1" applyProtection="1">
      <alignment horizontal="center" vertical="top"/>
      <protection locked="0"/>
    </xf>
    <xf numFmtId="6" fontId="0" fillId="5" borderId="2" xfId="1" applyNumberFormat="1" applyFont="1" applyFill="1" applyBorder="1" applyAlignment="1" applyProtection="1">
      <alignment horizontal="justify" vertical="top"/>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4" zoomScaleNormal="100" workbookViewId="0">
      <selection activeCell="C20" sqref="C20"/>
    </sheetView>
  </sheetViews>
  <sheetFormatPr baseColWidth="10" defaultColWidth="0" defaultRowHeight="14.4" x14ac:dyDescent="0.3"/>
  <cols>
    <col min="1" max="1" width="46.21875" style="6" bestFit="1" customWidth="1"/>
    <col min="2" max="2" width="63.77734375" style="6" customWidth="1"/>
    <col min="3" max="3" width="37.44140625" style="6" customWidth="1"/>
    <col min="4" max="4" width="11.44140625" style="2" hidden="1" customWidth="1"/>
    <col min="5" max="16384" width="11.44140625" style="2" hidden="1"/>
  </cols>
  <sheetData>
    <row r="1" spans="1:3" ht="18" x14ac:dyDescent="0.3">
      <c r="A1" s="46" t="s">
        <v>39</v>
      </c>
      <c r="B1" s="46"/>
      <c r="C1" s="46"/>
    </row>
    <row r="2" spans="1:3" x14ac:dyDescent="0.3">
      <c r="A2" s="5" t="s">
        <v>11</v>
      </c>
      <c r="B2" s="47" t="s">
        <v>134</v>
      </c>
      <c r="C2" s="48"/>
    </row>
    <row r="3" spans="1:3" x14ac:dyDescent="0.3">
      <c r="A3" s="5" t="s">
        <v>0</v>
      </c>
      <c r="B3" s="49" t="s">
        <v>135</v>
      </c>
      <c r="C3" s="50"/>
    </row>
    <row r="4" spans="1:3" x14ac:dyDescent="0.3">
      <c r="A4" s="5" t="s">
        <v>107</v>
      </c>
      <c r="B4" s="51" t="s">
        <v>147</v>
      </c>
      <c r="C4" s="50"/>
    </row>
    <row r="5" spans="1:3" ht="14.7" customHeight="1" x14ac:dyDescent="0.3">
      <c r="A5" s="5" t="s">
        <v>1</v>
      </c>
      <c r="B5" s="37" t="s">
        <v>146</v>
      </c>
      <c r="C5" s="35"/>
    </row>
    <row r="6" spans="1:3" x14ac:dyDescent="0.3">
      <c r="A6" s="5" t="s">
        <v>108</v>
      </c>
      <c r="B6" s="35" t="s">
        <v>132</v>
      </c>
      <c r="C6" s="35"/>
    </row>
    <row r="7" spans="1:3" x14ac:dyDescent="0.3">
      <c r="A7" s="5" t="s">
        <v>2</v>
      </c>
      <c r="B7" s="35" t="s">
        <v>138</v>
      </c>
      <c r="C7" s="35"/>
    </row>
    <row r="8" spans="1:3" x14ac:dyDescent="0.3">
      <c r="A8" s="5" t="s">
        <v>3</v>
      </c>
      <c r="B8" s="37" t="s">
        <v>139</v>
      </c>
      <c r="C8" s="37"/>
    </row>
    <row r="9" spans="1:3" x14ac:dyDescent="0.3">
      <c r="A9" s="5" t="s">
        <v>4</v>
      </c>
      <c r="B9" s="37" t="s">
        <v>148</v>
      </c>
      <c r="C9" s="37"/>
    </row>
    <row r="10" spans="1:3" x14ac:dyDescent="0.3">
      <c r="A10" s="5" t="s">
        <v>5</v>
      </c>
      <c r="B10" s="37" t="s">
        <v>140</v>
      </c>
      <c r="C10" s="37"/>
    </row>
    <row r="11" spans="1:3" ht="23.25" customHeight="1" x14ac:dyDescent="0.3">
      <c r="A11" s="5" t="s">
        <v>26</v>
      </c>
      <c r="B11" s="35" t="s">
        <v>137</v>
      </c>
      <c r="C11" s="35"/>
    </row>
    <row r="12" spans="1:3" x14ac:dyDescent="0.3">
      <c r="A12" s="36" t="s">
        <v>118</v>
      </c>
      <c r="B12" s="37" t="s">
        <v>145</v>
      </c>
      <c r="C12" s="35"/>
    </row>
    <row r="13" spans="1:3" ht="30" customHeight="1" x14ac:dyDescent="0.3">
      <c r="A13" s="36"/>
      <c r="B13" s="35"/>
      <c r="C13" s="35"/>
    </row>
    <row r="14" spans="1:3" ht="73.5" customHeight="1" x14ac:dyDescent="0.3">
      <c r="A14" s="36"/>
      <c r="B14" s="35"/>
      <c r="C14" s="35"/>
    </row>
    <row r="15" spans="1:3" ht="28.8" x14ac:dyDescent="0.3">
      <c r="A15" s="5" t="s">
        <v>44</v>
      </c>
      <c r="B15" s="40">
        <f>SUM(C17,C18,C20,C21,C23)</f>
        <v>283000000</v>
      </c>
      <c r="C15" s="41"/>
    </row>
    <row r="16" spans="1:3" ht="33.75" customHeight="1" x14ac:dyDescent="0.3">
      <c r="A16" s="42" t="s">
        <v>45</v>
      </c>
      <c r="B16" s="43" t="s">
        <v>46</v>
      </c>
      <c r="C16" s="43"/>
    </row>
    <row r="17" spans="1:3" ht="33.75" customHeight="1" x14ac:dyDescent="0.3">
      <c r="A17" s="42"/>
      <c r="B17" s="10" t="s">
        <v>47</v>
      </c>
      <c r="C17" s="33">
        <v>16500000</v>
      </c>
    </row>
    <row r="18" spans="1:3" ht="33.75" customHeight="1" x14ac:dyDescent="0.3">
      <c r="A18" s="42"/>
      <c r="B18" s="10" t="s">
        <v>48</v>
      </c>
      <c r="C18" s="33">
        <v>16500000</v>
      </c>
    </row>
    <row r="19" spans="1:3" x14ac:dyDescent="0.3">
      <c r="A19" s="42"/>
      <c r="B19" s="44" t="s">
        <v>49</v>
      </c>
      <c r="C19" s="45"/>
    </row>
    <row r="20" spans="1:3" x14ac:dyDescent="0.3">
      <c r="A20" s="42"/>
      <c r="B20" s="10" t="s">
        <v>141</v>
      </c>
      <c r="C20" s="33">
        <v>200000000</v>
      </c>
    </row>
    <row r="21" spans="1:3" x14ac:dyDescent="0.3">
      <c r="A21" s="42"/>
      <c r="B21" s="10" t="s">
        <v>142</v>
      </c>
      <c r="C21" s="33">
        <v>50000000</v>
      </c>
    </row>
    <row r="22" spans="1:3" x14ac:dyDescent="0.3">
      <c r="A22" s="42"/>
      <c r="B22" s="44" t="s">
        <v>106</v>
      </c>
      <c r="C22" s="45"/>
    </row>
    <row r="23" spans="1:3" x14ac:dyDescent="0.3">
      <c r="A23" s="42"/>
      <c r="B23" s="10"/>
      <c r="C23" s="15"/>
    </row>
    <row r="24" spans="1:3" x14ac:dyDescent="0.3">
      <c r="A24" s="5" t="s">
        <v>6</v>
      </c>
      <c r="B24" s="35" t="s">
        <v>143</v>
      </c>
      <c r="C24" s="35"/>
    </row>
    <row r="25" spans="1:3" x14ac:dyDescent="0.3">
      <c r="A25" s="5" t="s">
        <v>7</v>
      </c>
      <c r="B25" s="35" t="s">
        <v>144</v>
      </c>
      <c r="C25" s="35"/>
    </row>
    <row r="26" spans="1:3" x14ac:dyDescent="0.3">
      <c r="A26" s="5" t="s">
        <v>8</v>
      </c>
      <c r="B26" s="35" t="s">
        <v>136</v>
      </c>
      <c r="C26" s="35"/>
    </row>
    <row r="27" spans="1:3" x14ac:dyDescent="0.3">
      <c r="A27" s="5" t="s">
        <v>40</v>
      </c>
      <c r="B27" s="38">
        <v>45531</v>
      </c>
      <c r="C27" s="39"/>
    </row>
    <row r="28" spans="1:3" x14ac:dyDescent="0.3">
      <c r="A28" s="5" t="s">
        <v>9</v>
      </c>
      <c r="B28" s="34">
        <v>45525</v>
      </c>
      <c r="C28" s="34"/>
    </row>
    <row r="29" spans="1:3" x14ac:dyDescent="0.3">
      <c r="A29" s="5" t="s">
        <v>10</v>
      </c>
      <c r="B29" s="34">
        <v>45555</v>
      </c>
      <c r="C29" s="35"/>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90" zoomScaleNormal="90" workbookViewId="0">
      <selection activeCell="B12" sqref="B12:C12"/>
    </sheetView>
  </sheetViews>
  <sheetFormatPr baseColWidth="10" defaultColWidth="0" defaultRowHeight="14.4" x14ac:dyDescent="0.3"/>
  <cols>
    <col min="1" max="1" width="44.44140625" customWidth="1"/>
    <col min="2" max="2" width="25.77734375" customWidth="1"/>
    <col min="3" max="3" width="100.77734375" customWidth="1"/>
    <col min="4" max="16384" width="11.44140625" hidden="1"/>
  </cols>
  <sheetData>
    <row r="1" spans="1:3" ht="18" x14ac:dyDescent="0.3">
      <c r="A1" s="62" t="s">
        <v>38</v>
      </c>
      <c r="B1" s="62"/>
      <c r="C1" s="62"/>
    </row>
    <row r="2" spans="1:3" x14ac:dyDescent="0.3">
      <c r="A2" s="12" t="s">
        <v>24</v>
      </c>
      <c r="B2" s="63">
        <v>82863488</v>
      </c>
      <c r="C2" s="64"/>
    </row>
    <row r="3" spans="1:3" x14ac:dyDescent="0.3">
      <c r="A3" s="5" t="s">
        <v>11</v>
      </c>
      <c r="B3" s="47"/>
      <c r="C3" s="48"/>
    </row>
    <row r="4" spans="1:3" x14ac:dyDescent="0.3">
      <c r="A4" s="5" t="s">
        <v>0</v>
      </c>
      <c r="B4" s="47"/>
      <c r="C4" s="48"/>
    </row>
    <row r="5" spans="1:3" x14ac:dyDescent="0.3">
      <c r="A5" s="5" t="s">
        <v>107</v>
      </c>
      <c r="B5" s="37"/>
      <c r="C5" s="35"/>
    </row>
    <row r="6" spans="1:3" x14ac:dyDescent="0.3">
      <c r="A6" s="5" t="s">
        <v>1</v>
      </c>
      <c r="B6" s="37"/>
      <c r="C6" s="35"/>
    </row>
    <row r="7" spans="1:3" x14ac:dyDescent="0.3">
      <c r="A7" s="5" t="s">
        <v>108</v>
      </c>
      <c r="B7" s="35"/>
      <c r="C7" s="35"/>
    </row>
    <row r="8" spans="1:3" x14ac:dyDescent="0.3">
      <c r="A8" s="12" t="s">
        <v>25</v>
      </c>
      <c r="B8" s="35">
        <v>22292076</v>
      </c>
      <c r="C8" s="35"/>
    </row>
    <row r="9" spans="1:3" x14ac:dyDescent="0.3">
      <c r="A9" s="12" t="s">
        <v>26</v>
      </c>
      <c r="B9" s="35" t="s">
        <v>149</v>
      </c>
      <c r="C9" s="35"/>
    </row>
    <row r="10" spans="1:3" x14ac:dyDescent="0.3">
      <c r="A10" s="12" t="s">
        <v>75</v>
      </c>
      <c r="B10" s="65">
        <v>1200000000</v>
      </c>
      <c r="C10" s="66"/>
    </row>
    <row r="11" spans="1:3" x14ac:dyDescent="0.3">
      <c r="A11" s="12" t="s">
        <v>114</v>
      </c>
      <c r="B11" s="63" t="s">
        <v>150</v>
      </c>
      <c r="C11" s="64"/>
    </row>
    <row r="12" spans="1:3" x14ac:dyDescent="0.3">
      <c r="A12" s="12" t="s">
        <v>58</v>
      </c>
      <c r="B12" s="49" t="s">
        <v>68</v>
      </c>
      <c r="C12" s="50"/>
    </row>
    <row r="13" spans="1:3" x14ac:dyDescent="0.3">
      <c r="A13" s="12" t="s">
        <v>27</v>
      </c>
      <c r="B13" s="35" t="s">
        <v>151</v>
      </c>
      <c r="C13" s="35"/>
    </row>
    <row r="14" spans="1:3" x14ac:dyDescent="0.3">
      <c r="A14" s="12" t="s">
        <v>28</v>
      </c>
      <c r="B14" s="35" t="s">
        <v>31</v>
      </c>
      <c r="C14" s="35"/>
    </row>
    <row r="15" spans="1:3" x14ac:dyDescent="0.3">
      <c r="A15" s="12" t="s">
        <v>29</v>
      </c>
      <c r="B15" s="35" t="s">
        <v>31</v>
      </c>
      <c r="C15" s="35"/>
    </row>
    <row r="16" spans="1:3" x14ac:dyDescent="0.3">
      <c r="A16" s="60" t="s">
        <v>30</v>
      </c>
      <c r="B16" s="35"/>
      <c r="C16" s="35"/>
    </row>
    <row r="17" spans="1:3" x14ac:dyDescent="0.3">
      <c r="A17" s="61"/>
      <c r="B17" s="8" t="s">
        <v>37</v>
      </c>
      <c r="C17" s="9" t="s">
        <v>14</v>
      </c>
    </row>
    <row r="18" spans="1:3" x14ac:dyDescent="0.3">
      <c r="A18" s="61"/>
      <c r="B18" s="10"/>
      <c r="C18" s="10"/>
    </row>
    <row r="19" spans="1:3" x14ac:dyDescent="0.3">
      <c r="A19" s="61"/>
      <c r="B19" s="10"/>
      <c r="C19" s="10"/>
    </row>
    <row r="20" spans="1:3" x14ac:dyDescent="0.3">
      <c r="A20" s="61"/>
      <c r="B20" s="10"/>
      <c r="C20" s="10"/>
    </row>
    <row r="21" spans="1:3" x14ac:dyDescent="0.3">
      <c r="A21" s="12" t="s">
        <v>23</v>
      </c>
      <c r="B21" s="35"/>
      <c r="C21" s="35"/>
    </row>
    <row r="22" spans="1:3" x14ac:dyDescent="0.3">
      <c r="A22" s="12" t="s">
        <v>59</v>
      </c>
      <c r="B22" s="49"/>
      <c r="C22" s="50"/>
    </row>
    <row r="23" spans="1:3" x14ac:dyDescent="0.3">
      <c r="A23" s="12" t="s">
        <v>15</v>
      </c>
      <c r="B23" s="35" t="s">
        <v>19</v>
      </c>
      <c r="C23" s="35"/>
    </row>
    <row r="24" spans="1:3" x14ac:dyDescent="0.3">
      <c r="A24" s="12" t="s">
        <v>73</v>
      </c>
      <c r="B24" s="35"/>
      <c r="C24" s="35"/>
    </row>
    <row r="25" spans="1:3" x14ac:dyDescent="0.3">
      <c r="A25" s="12" t="s">
        <v>36</v>
      </c>
      <c r="B25" s="35"/>
      <c r="C25" s="35"/>
    </row>
    <row r="26" spans="1:3" x14ac:dyDescent="0.3">
      <c r="A26" s="11" t="s">
        <v>74</v>
      </c>
      <c r="B26" s="35" t="s">
        <v>32</v>
      </c>
      <c r="C26" s="35"/>
    </row>
    <row r="27" spans="1:3" x14ac:dyDescent="0.3">
      <c r="A27" s="59" t="s">
        <v>62</v>
      </c>
      <c r="B27" s="59"/>
      <c r="C27" s="59"/>
    </row>
    <row r="28" spans="1:3" ht="14.7" customHeight="1" x14ac:dyDescent="0.3">
      <c r="A28" s="54" t="s">
        <v>35</v>
      </c>
      <c r="B28" s="55"/>
      <c r="C28" s="29"/>
    </row>
    <row r="29" spans="1:3" ht="14.7" customHeight="1" x14ac:dyDescent="0.3">
      <c r="A29" s="56" t="s">
        <v>34</v>
      </c>
      <c r="B29" s="57"/>
      <c r="C29" s="29"/>
    </row>
    <row r="30" spans="1:3" ht="14.7" customHeight="1" x14ac:dyDescent="0.3">
      <c r="A30" s="56" t="s">
        <v>152</v>
      </c>
      <c r="B30" s="57"/>
      <c r="C30" s="30"/>
    </row>
    <row r="31" spans="1:3" ht="14.7" customHeight="1" x14ac:dyDescent="0.3">
      <c r="A31" s="56" t="s">
        <v>13</v>
      </c>
      <c r="B31" s="57"/>
      <c r="C31" s="29"/>
    </row>
    <row r="32" spans="1:3" x14ac:dyDescent="0.3">
      <c r="A32" s="56"/>
      <c r="B32" s="57"/>
      <c r="C32" s="29"/>
    </row>
    <row r="33" spans="1:3" ht="14.7" customHeight="1" x14ac:dyDescent="0.3">
      <c r="A33" s="56" t="s">
        <v>33</v>
      </c>
      <c r="B33" s="57"/>
      <c r="C33" s="29"/>
    </row>
    <row r="34" spans="1:3" ht="14.7" customHeight="1" x14ac:dyDescent="0.3">
      <c r="A34" s="56" t="s">
        <v>92</v>
      </c>
      <c r="B34" s="57"/>
      <c r="C34" s="31"/>
    </row>
    <row r="35" spans="1:3" x14ac:dyDescent="0.3">
      <c r="A35" s="54" t="s">
        <v>104</v>
      </c>
      <c r="B35" s="55"/>
      <c r="C35" s="32"/>
    </row>
    <row r="36" spans="1:3" x14ac:dyDescent="0.3">
      <c r="A36" s="58" t="s">
        <v>86</v>
      </c>
      <c r="B36" s="58"/>
      <c r="C36" s="58"/>
    </row>
    <row r="37" spans="1:3" x14ac:dyDescent="0.3">
      <c r="A37" s="52" t="s">
        <v>87</v>
      </c>
      <c r="B37" s="52"/>
      <c r="C37" s="10"/>
    </row>
    <row r="38" spans="1:3" x14ac:dyDescent="0.3">
      <c r="A38" s="52" t="s">
        <v>88</v>
      </c>
      <c r="B38" s="52"/>
      <c r="C38" s="10"/>
    </row>
    <row r="39" spans="1:3" x14ac:dyDescent="0.3">
      <c r="A39" s="52" t="s">
        <v>89</v>
      </c>
      <c r="B39" s="52"/>
      <c r="C39" s="10"/>
    </row>
    <row r="40" spans="1:3" x14ac:dyDescent="0.3">
      <c r="A40" s="52" t="s">
        <v>90</v>
      </c>
      <c r="B40" s="52"/>
      <c r="C40" s="10"/>
    </row>
    <row r="41" spans="1:3" x14ac:dyDescent="0.3">
      <c r="A41" s="52" t="s">
        <v>91</v>
      </c>
      <c r="B41" s="52"/>
      <c r="C41" s="10"/>
    </row>
    <row r="42" spans="1:3" x14ac:dyDescent="0.3">
      <c r="A42" s="52" t="s">
        <v>93</v>
      </c>
      <c r="B42" s="52"/>
      <c r="C42" s="10"/>
    </row>
    <row r="43" spans="1:3" x14ac:dyDescent="0.3">
      <c r="A43" s="52" t="s">
        <v>94</v>
      </c>
      <c r="B43" s="52"/>
      <c r="C43" s="10"/>
    </row>
    <row r="44" spans="1:3" x14ac:dyDescent="0.3">
      <c r="A44" s="52" t="s">
        <v>95</v>
      </c>
      <c r="B44" s="52"/>
      <c r="C44" s="10"/>
    </row>
    <row r="45" spans="1:3" x14ac:dyDescent="0.3">
      <c r="A45" s="52" t="s">
        <v>96</v>
      </c>
      <c r="B45" s="52"/>
      <c r="C45" s="10"/>
    </row>
    <row r="46" spans="1:3" x14ac:dyDescent="0.3">
      <c r="A46" s="52" t="s">
        <v>97</v>
      </c>
      <c r="B46" s="52"/>
      <c r="C46" s="10"/>
    </row>
    <row r="47" spans="1:3" x14ac:dyDescent="0.3">
      <c r="A47" s="52" t="s">
        <v>98</v>
      </c>
      <c r="B47" s="52"/>
      <c r="C47" s="10" t="s">
        <v>153</v>
      </c>
    </row>
    <row r="48" spans="1:3" x14ac:dyDescent="0.3">
      <c r="A48" s="52" t="s">
        <v>99</v>
      </c>
      <c r="B48" s="52"/>
      <c r="C48" s="10"/>
    </row>
    <row r="49" spans="1:3" x14ac:dyDescent="0.3">
      <c r="A49" s="52" t="s">
        <v>100</v>
      </c>
      <c r="B49" s="52"/>
      <c r="C49" s="10"/>
    </row>
    <row r="50" spans="1:3" x14ac:dyDescent="0.3">
      <c r="A50" s="52" t="s">
        <v>101</v>
      </c>
      <c r="B50" s="52"/>
      <c r="C50" s="10"/>
    </row>
    <row r="51" spans="1:3" x14ac:dyDescent="0.3">
      <c r="A51" s="52" t="s">
        <v>102</v>
      </c>
      <c r="B51" s="52"/>
      <c r="C51" s="10"/>
    </row>
    <row r="52" spans="1:3" x14ac:dyDescent="0.3">
      <c r="A52" s="52" t="s">
        <v>103</v>
      </c>
      <c r="B52" s="52"/>
      <c r="C52" s="10"/>
    </row>
    <row r="53" spans="1:3" x14ac:dyDescent="0.3">
      <c r="A53" s="53"/>
      <c r="B53" s="53"/>
      <c r="C53" s="10"/>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24" sqref="B24:C24"/>
    </sheetView>
  </sheetViews>
  <sheetFormatPr baseColWidth="10" defaultColWidth="0" defaultRowHeight="14.4" x14ac:dyDescent="0.3"/>
  <cols>
    <col min="1" max="1" width="52.218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2" t="s">
        <v>41</v>
      </c>
      <c r="B1" s="62"/>
      <c r="C1" s="62"/>
    </row>
    <row r="2" spans="1:6" x14ac:dyDescent="0.3">
      <c r="A2" s="19" t="s">
        <v>24</v>
      </c>
      <c r="B2" s="70" t="str">
        <f>'[2]AUTOS NOTA 321'!B2:C2</f>
        <v xml:space="preserve">SINIESTRO   LEGIS </v>
      </c>
      <c r="C2" s="71"/>
    </row>
    <row r="3" spans="1:6" x14ac:dyDescent="0.3">
      <c r="A3" s="20" t="s">
        <v>11</v>
      </c>
      <c r="B3" s="47" t="s">
        <v>134</v>
      </c>
      <c r="C3" s="48"/>
    </row>
    <row r="4" spans="1:6" x14ac:dyDescent="0.3">
      <c r="A4" s="20" t="s">
        <v>0</v>
      </c>
      <c r="B4" s="47" t="s">
        <v>135</v>
      </c>
      <c r="C4" s="48"/>
    </row>
    <row r="5" spans="1:6" x14ac:dyDescent="0.3">
      <c r="A5" s="20" t="s">
        <v>107</v>
      </c>
      <c r="B5" s="72" t="str">
        <f>'GENERALES NOTA 322'!B4:C4</f>
        <v>MICHAEL MAURICIO COTE REVELO C.C. 79.626.574
CENTRO ESPECIALIZADO DE UROLOGIA S.A.S. NIT. 900.422.064-7
CLINICA UROS S.A. NIT. 813.011.577-4</v>
      </c>
      <c r="C5" s="72"/>
    </row>
    <row r="6" spans="1:6" ht="14.7" customHeight="1" x14ac:dyDescent="0.3">
      <c r="A6" s="20" t="s">
        <v>1</v>
      </c>
      <c r="B6" s="72" t="str">
        <f>'GENERALES NOTA 322'!B5:C5</f>
        <v>JORGE ELIECER CARANTON RUIZ C.C. 9.076.534 (VICTIMA)
GILMA ALEJANDRA CARANTON SEPULVEDA C.C. 36.303.171 (HIJA)
NATTALY CARANTON SEPULVEDA C.C. 1.075.209.053 (HIJA)</v>
      </c>
      <c r="C6" s="72"/>
    </row>
    <row r="7" spans="1:6" x14ac:dyDescent="0.3">
      <c r="A7" s="20" t="s">
        <v>108</v>
      </c>
      <c r="B7" s="72" t="str">
        <f>'GENERALES NOTA 322'!B6:C6</f>
        <v>LLAMADA EN GARANTIA</v>
      </c>
      <c r="C7" s="72"/>
    </row>
    <row r="8" spans="1:6" ht="28.8" x14ac:dyDescent="0.3">
      <c r="A8" s="20" t="s">
        <v>44</v>
      </c>
      <c r="B8" s="90">
        <v>283000000</v>
      </c>
      <c r="C8" s="67"/>
    </row>
    <row r="9" spans="1:6" x14ac:dyDescent="0.3">
      <c r="A9" s="73" t="s">
        <v>45</v>
      </c>
      <c r="B9" s="74" t="s">
        <v>46</v>
      </c>
      <c r="C9" s="75"/>
    </row>
    <row r="10" spans="1:6" x14ac:dyDescent="0.3">
      <c r="A10" s="73"/>
      <c r="B10" s="21" t="s">
        <v>47</v>
      </c>
      <c r="C10" s="88">
        <v>16500000</v>
      </c>
    </row>
    <row r="11" spans="1:6" x14ac:dyDescent="0.3">
      <c r="A11" s="73"/>
      <c r="B11" s="21" t="s">
        <v>48</v>
      </c>
      <c r="C11" s="88">
        <v>16500000</v>
      </c>
    </row>
    <row r="12" spans="1:6" x14ac:dyDescent="0.3">
      <c r="A12" s="73"/>
      <c r="B12" s="74"/>
      <c r="C12" s="75"/>
    </row>
    <row r="13" spans="1:6" x14ac:dyDescent="0.3">
      <c r="A13" s="73"/>
      <c r="B13" s="21" t="s">
        <v>110</v>
      </c>
      <c r="C13" s="89">
        <v>200000000</v>
      </c>
    </row>
    <row r="14" spans="1:6" x14ac:dyDescent="0.3">
      <c r="A14" s="73"/>
      <c r="B14" s="21" t="s">
        <v>111</v>
      </c>
      <c r="C14" s="89">
        <v>50000000</v>
      </c>
      <c r="E14" t="s">
        <v>57</v>
      </c>
      <c r="F14" s="16">
        <v>0.7</v>
      </c>
    </row>
    <row r="15" spans="1:6" x14ac:dyDescent="0.3">
      <c r="A15" s="22" t="s">
        <v>42</v>
      </c>
      <c r="B15" s="70" t="s">
        <v>55</v>
      </c>
      <c r="C15" s="71"/>
    </row>
    <row r="16" spans="1:6" ht="15" customHeight="1" x14ac:dyDescent="0.3">
      <c r="A16" s="20" t="s">
        <v>43</v>
      </c>
      <c r="B16" s="68" t="s">
        <v>154</v>
      </c>
      <c r="C16" s="69"/>
    </row>
    <row r="17" spans="1:3" ht="28.5" customHeight="1" x14ac:dyDescent="0.3">
      <c r="A17" s="13" t="s">
        <v>50</v>
      </c>
      <c r="B17" s="78">
        <f>((C19+C20+C22+C23)-C26)*C25*C27</f>
        <v>23000000</v>
      </c>
      <c r="C17" s="78"/>
    </row>
    <row r="18" spans="1:3" x14ac:dyDescent="0.3">
      <c r="A18" s="22" t="s">
        <v>51</v>
      </c>
      <c r="B18" s="76" t="s">
        <v>46</v>
      </c>
      <c r="C18" s="77"/>
    </row>
    <row r="19" spans="1:3" x14ac:dyDescent="0.3">
      <c r="A19" s="84"/>
      <c r="B19" s="21" t="s">
        <v>47</v>
      </c>
      <c r="C19" s="18">
        <v>0</v>
      </c>
    </row>
    <row r="20" spans="1:3" x14ac:dyDescent="0.3">
      <c r="A20" s="85"/>
      <c r="B20" s="21" t="s">
        <v>48</v>
      </c>
      <c r="C20" s="18">
        <v>0</v>
      </c>
    </row>
    <row r="21" spans="1:3" x14ac:dyDescent="0.3">
      <c r="A21" s="85"/>
      <c r="B21" s="74" t="s">
        <v>49</v>
      </c>
      <c r="C21" s="75"/>
    </row>
    <row r="22" spans="1:3" x14ac:dyDescent="0.3">
      <c r="A22" s="85"/>
      <c r="B22" s="21" t="s">
        <v>110</v>
      </c>
      <c r="C22" s="18">
        <v>21000000</v>
      </c>
    </row>
    <row r="23" spans="1:3" ht="28.8" x14ac:dyDescent="0.3">
      <c r="A23" s="85"/>
      <c r="B23" s="21" t="s">
        <v>112</v>
      </c>
      <c r="C23" s="18">
        <v>7000000</v>
      </c>
    </row>
    <row r="24" spans="1:3" x14ac:dyDescent="0.3">
      <c r="A24" s="85"/>
      <c r="B24" s="74" t="s">
        <v>113</v>
      </c>
      <c r="C24" s="75"/>
    </row>
    <row r="25" spans="1:3" x14ac:dyDescent="0.3">
      <c r="A25" s="23"/>
      <c r="B25" s="21" t="s">
        <v>125</v>
      </c>
      <c r="C25" s="24">
        <v>1</v>
      </c>
    </row>
    <row r="26" spans="1:3" x14ac:dyDescent="0.3">
      <c r="A26" s="25"/>
      <c r="B26" s="21" t="s">
        <v>114</v>
      </c>
      <c r="C26" s="26">
        <v>5000000</v>
      </c>
    </row>
    <row r="27" spans="1:3" x14ac:dyDescent="0.3">
      <c r="A27" s="25"/>
      <c r="B27" s="21" t="s">
        <v>133</v>
      </c>
      <c r="C27" s="24">
        <v>1</v>
      </c>
    </row>
    <row r="28" spans="1:3" x14ac:dyDescent="0.3">
      <c r="A28" s="17" t="s">
        <v>105</v>
      </c>
      <c r="B28" s="78">
        <f>IFERROR(B17*(VLOOKUP(B15,Hoja2!$G$1:$H$6,2,0)),16666)</f>
        <v>16666</v>
      </c>
      <c r="C28" s="78"/>
    </row>
    <row r="29" spans="1:3" ht="28.8" x14ac:dyDescent="0.3">
      <c r="A29" s="20" t="s">
        <v>52</v>
      </c>
      <c r="B29" s="79" t="s">
        <v>155</v>
      </c>
      <c r="C29" s="80"/>
    </row>
    <row r="30" spans="1:3" ht="28.8" x14ac:dyDescent="0.3">
      <c r="A30" s="20" t="s">
        <v>53</v>
      </c>
      <c r="B30" s="81" t="s">
        <v>156</v>
      </c>
      <c r="C30" s="82"/>
    </row>
    <row r="31" spans="1:3" ht="18" x14ac:dyDescent="0.3">
      <c r="A31" s="27" t="s">
        <v>115</v>
      </c>
      <c r="B31" s="27"/>
      <c r="C31" s="27"/>
    </row>
    <row r="32" spans="1:3" x14ac:dyDescent="0.3">
      <c r="A32" s="28" t="s">
        <v>116</v>
      </c>
      <c r="B32" s="83"/>
      <c r="C32" s="83"/>
    </row>
    <row r="33" spans="1:3" x14ac:dyDescent="0.3">
      <c r="A33" s="28" t="s">
        <v>117</v>
      </c>
      <c r="B33" s="83"/>
      <c r="C33" s="83"/>
    </row>
    <row r="34" spans="1:3" x14ac:dyDescent="0.3">
      <c r="A34" s="25"/>
      <c r="B34" s="25"/>
      <c r="C34" s="25"/>
    </row>
    <row r="35" spans="1:3" x14ac:dyDescent="0.3">
      <c r="A35" s="25"/>
      <c r="B35" s="25"/>
      <c r="C35" s="25"/>
    </row>
    <row r="36" spans="1:3" x14ac:dyDescent="0.3">
      <c r="A36" s="25"/>
      <c r="B36" s="25"/>
      <c r="C36" s="25"/>
    </row>
    <row r="37" spans="1:3" x14ac:dyDescent="0.3">
      <c r="A37" s="25"/>
      <c r="B37" s="25"/>
      <c r="C37" s="25"/>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21875" customWidth="1"/>
    <col min="4" max="16384" width="10.77734375" hidden="1"/>
  </cols>
  <sheetData>
    <row r="1" spans="1:3" ht="18" x14ac:dyDescent="0.3">
      <c r="A1" s="62" t="s">
        <v>54</v>
      </c>
      <c r="B1" s="62"/>
      <c r="C1" s="62"/>
    </row>
    <row r="2" spans="1:3" ht="17.100000000000001" customHeight="1" x14ac:dyDescent="0.3">
      <c r="A2" s="12" t="s">
        <v>24</v>
      </c>
      <c r="B2" s="63" t="str">
        <f>'[2]AUTOS NOTA 321'!B2:C2</f>
        <v xml:space="preserve">SINIESTRO   LEGIS </v>
      </c>
      <c r="C2" s="64"/>
    </row>
    <row r="3" spans="1:3" ht="16.2" customHeight="1" x14ac:dyDescent="0.3">
      <c r="A3" s="5" t="s">
        <v>11</v>
      </c>
      <c r="B3" s="35" t="str">
        <f>'GENERALES NOTA 322'!B2:C2</f>
        <v>41001-31-03-005-2023-00312-00</v>
      </c>
      <c r="C3" s="35"/>
    </row>
    <row r="4" spans="1:3" x14ac:dyDescent="0.3">
      <c r="A4" s="5" t="s">
        <v>0</v>
      </c>
      <c r="B4" s="35" t="str">
        <f>'GENERALES NOTA 322'!B3:C3</f>
        <v>JUZGADO QUINTO CIVIL DEL CIRCUITO DE NEIVA - HUILA</v>
      </c>
      <c r="C4" s="35"/>
    </row>
    <row r="5" spans="1:3" ht="29.1" customHeight="1" x14ac:dyDescent="0.3">
      <c r="A5" s="5" t="s">
        <v>107</v>
      </c>
      <c r="B5" s="35" t="str">
        <f>'GENERALES NOTA 322'!B4:C4</f>
        <v>MICHAEL MAURICIO COTE REVELO C.C. 79.626.574
CENTRO ESPECIALIZADO DE UROLOGIA S.A.S. NIT. 900.422.064-7
CLINICA UROS S.A. NIT. 813.011.577-4</v>
      </c>
      <c r="C5" s="35"/>
    </row>
    <row r="6" spans="1:3" x14ac:dyDescent="0.3">
      <c r="A6" s="5" t="s">
        <v>1</v>
      </c>
      <c r="B6" s="35" t="str">
        <f>'GENERALES NOTA 322'!B5:C5</f>
        <v>JORGE ELIECER CARANTON RUIZ C.C. 9.076.534 (VICTIMA)
GILMA ALEJANDRA CARANTON SEPULVEDA C.C. 36.303.171 (HIJA)
NATTALY CARANTON SEPULVEDA C.C. 1.075.209.053 (HIJA)</v>
      </c>
      <c r="C6" s="35"/>
    </row>
    <row r="7" spans="1:3" ht="43.5" customHeight="1" x14ac:dyDescent="0.3">
      <c r="A7" s="5" t="s">
        <v>108</v>
      </c>
      <c r="B7" s="35" t="str">
        <f>'GENERALES NOTA 322'!B6:C6</f>
        <v>LLAMADA EN GARANTIA</v>
      </c>
      <c r="C7" s="35"/>
    </row>
    <row r="8" spans="1:3" x14ac:dyDescent="0.3">
      <c r="A8" s="5" t="s">
        <v>119</v>
      </c>
      <c r="B8" s="35"/>
      <c r="C8" s="35"/>
    </row>
    <row r="9" spans="1:3" x14ac:dyDescent="0.3">
      <c r="A9" s="14" t="s">
        <v>51</v>
      </c>
      <c r="B9" s="86"/>
      <c r="C9" s="86"/>
    </row>
    <row r="10" spans="1:3" x14ac:dyDescent="0.3">
      <c r="A10" s="14" t="s">
        <v>120</v>
      </c>
      <c r="B10" s="35"/>
      <c r="C10" s="35"/>
    </row>
    <row r="11" spans="1:3" ht="28.8" x14ac:dyDescent="0.3">
      <c r="A11" s="14" t="s">
        <v>121</v>
      </c>
      <c r="B11" s="87"/>
      <c r="C11" s="53"/>
    </row>
    <row r="12" spans="1:3" ht="57.6" x14ac:dyDescent="0.3">
      <c r="A12" s="5" t="s">
        <v>63</v>
      </c>
      <c r="B12" s="35"/>
      <c r="C12" s="35"/>
    </row>
    <row r="13" spans="1:3" ht="57.6" x14ac:dyDescent="0.3">
      <c r="A13" s="5" t="s">
        <v>64</v>
      </c>
      <c r="B13" s="35"/>
      <c r="C13" s="35"/>
    </row>
    <row r="14" spans="1:3" x14ac:dyDescent="0.3">
      <c r="A14" s="5" t="s">
        <v>65</v>
      </c>
      <c r="B14" s="10"/>
      <c r="C14" s="10"/>
    </row>
    <row r="15" spans="1:3" x14ac:dyDescent="0.3">
      <c r="A15" s="14" t="s">
        <v>122</v>
      </c>
      <c r="B15" s="35"/>
      <c r="C15" s="35"/>
    </row>
    <row r="16" spans="1:3" x14ac:dyDescent="0.3">
      <c r="A16" s="10" t="s">
        <v>123</v>
      </c>
      <c r="B16" s="53"/>
      <c r="C16" s="53"/>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124</v>
      </c>
    </row>
    <row r="2" spans="1:1" x14ac:dyDescent="0.3">
      <c r="A2" t="s">
        <v>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21875" bestFit="1" customWidth="1"/>
    <col min="5" max="5" width="42.77734375" bestFit="1" customWidth="1"/>
    <col min="7" max="7" width="26.44140625" customWidth="1"/>
  </cols>
  <sheetData>
    <row r="1" spans="1:12" x14ac:dyDescent="0.3">
      <c r="A1" s="7" t="s">
        <v>58</v>
      </c>
      <c r="B1" t="s">
        <v>31</v>
      </c>
      <c r="C1" s="7" t="s">
        <v>30</v>
      </c>
      <c r="D1" s="7" t="s">
        <v>59</v>
      </c>
      <c r="E1" s="3" t="s">
        <v>15</v>
      </c>
      <c r="F1" s="2" t="s">
        <v>57</v>
      </c>
      <c r="G1" s="2" t="s">
        <v>126</v>
      </c>
      <c r="H1" s="4">
        <v>0.7</v>
      </c>
      <c r="I1" t="s">
        <v>12</v>
      </c>
      <c r="J1" t="s">
        <v>80</v>
      </c>
      <c r="L1" t="s">
        <v>132</v>
      </c>
    </row>
    <row r="2" spans="1:12" x14ac:dyDescent="0.3">
      <c r="A2" t="s">
        <v>66</v>
      </c>
      <c r="B2" t="s">
        <v>32</v>
      </c>
      <c r="C2" t="s">
        <v>70</v>
      </c>
      <c r="D2" s="2" t="s">
        <v>60</v>
      </c>
      <c r="E2" s="1" t="s">
        <v>18</v>
      </c>
      <c r="F2" s="2" t="s">
        <v>55</v>
      </c>
      <c r="G2" s="2" t="s">
        <v>127</v>
      </c>
      <c r="H2" s="4">
        <v>0.25</v>
      </c>
      <c r="I2" t="s">
        <v>76</v>
      </c>
      <c r="J2" t="s">
        <v>81</v>
      </c>
      <c r="L2" t="s">
        <v>109</v>
      </c>
    </row>
    <row r="3" spans="1:12" x14ac:dyDescent="0.3">
      <c r="A3" t="s">
        <v>67</v>
      </c>
      <c r="C3" t="s">
        <v>71</v>
      </c>
      <c r="D3" s="2" t="s">
        <v>61</v>
      </c>
      <c r="E3" s="1" t="s">
        <v>19</v>
      </c>
      <c r="F3" s="2" t="s">
        <v>56</v>
      </c>
      <c r="G3" s="2" t="s">
        <v>128</v>
      </c>
      <c r="H3" s="4">
        <v>0.55000000000000004</v>
      </c>
      <c r="I3" t="s">
        <v>77</v>
      </c>
      <c r="J3" t="s">
        <v>82</v>
      </c>
    </row>
    <row r="4" spans="1:12" x14ac:dyDescent="0.3">
      <c r="A4" t="s">
        <v>68</v>
      </c>
      <c r="C4" t="s">
        <v>72</v>
      </c>
      <c r="E4" s="1" t="s">
        <v>20</v>
      </c>
      <c r="G4" s="2" t="s">
        <v>129</v>
      </c>
      <c r="H4" s="4">
        <v>0.15</v>
      </c>
      <c r="I4" t="s">
        <v>78</v>
      </c>
      <c r="J4" t="s">
        <v>83</v>
      </c>
    </row>
    <row r="5" spans="1:12" x14ac:dyDescent="0.3">
      <c r="A5" t="s">
        <v>69</v>
      </c>
      <c r="E5" s="1" t="s">
        <v>16</v>
      </c>
      <c r="G5" s="2" t="s">
        <v>130</v>
      </c>
      <c r="H5" s="4">
        <v>0.7</v>
      </c>
      <c r="I5" t="s">
        <v>79</v>
      </c>
      <c r="J5" t="s">
        <v>84</v>
      </c>
    </row>
    <row r="6" spans="1:12" x14ac:dyDescent="0.3">
      <c r="E6" s="1" t="s">
        <v>17</v>
      </c>
      <c r="G6" s="2" t="s">
        <v>131</v>
      </c>
      <c r="H6" s="4">
        <v>0.3</v>
      </c>
      <c r="J6" t="s">
        <v>85</v>
      </c>
    </row>
    <row r="7" spans="1:12" x14ac:dyDescent="0.3">
      <c r="E7" s="1" t="s">
        <v>22</v>
      </c>
      <c r="G7" s="2" t="s">
        <v>55</v>
      </c>
    </row>
    <row r="8" spans="1:12" x14ac:dyDescent="0.3">
      <c r="E8" s="1" t="s">
        <v>21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Esteban Franco Zuluaga</cp:lastModifiedBy>
  <dcterms:created xsi:type="dcterms:W3CDTF">2020-12-07T14:41:17Z</dcterms:created>
  <dcterms:modified xsi:type="dcterms:W3CDTF">2024-09-06T18:26:37Z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