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9E837594-48F3-4969-96A2-4400712758DF}" xr6:coauthVersionLast="47" xr6:coauthVersionMax="47" xr10:uidLastSave="{00000000-0000-0000-0000-000000000000}"/>
  <bookViews>
    <workbookView xWindow="-12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<sst xmlns="http://schemas.openxmlformats.org/spreadsheetml/2006/main" count="248" uniqueCount="183">
  <si>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</si>
  <si>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</si>
  <si>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</si>
  <si>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</si>
  <si>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</si>
  <si>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</si>
  <si>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</si>
  <si>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</si>
  <si>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</si>
  <si>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</si>
  <si>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</si>
  <si>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</si>
  <si>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</si>
  <si>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</si>
  <si>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</si>
  <si>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</si>
  <si>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</si>
  <si>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</si>
  <si>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</si>
  <si>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</si>
  <si>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</si>
  <si>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</si>
  <si>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</si>
  <si>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</si>
  <si>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</si>
  <si>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</si>
  <si>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</si>
  <si>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</si>
  <si>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</si>
  <si>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</si>
  <si>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</si>
  <si>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</si>
  <si>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</si>
  <si>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</si>
  <si>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</si>
  <si>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</si>
  <si>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</si>
  <si>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</si>
  <si>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</si>
  <si>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</si>
  <si>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</si>
  <si>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</si>
  <si>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</si>
  <si>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</si>
  <si>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</si>
  <si>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</si>
  <si>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</si>
  <si>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</si>
  <si>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</si>
  <si>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</si>
  <si>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</si>
  <si>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</si>
  <si>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</si>
  <si>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</si>
  <si>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</si>
  <si>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</si>
  <si>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</si>
  <si>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</si>
  <si>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</si>
  <si>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</si>
  <si>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</si>
  <si>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</si>
  <si>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</si>
  <si>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</si>
  <si>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</si>
  <si>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</si>
  <si>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</si>
  <si>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</si>
  <si>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</si>
  <si>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</si>
  <si>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</si>
  <si>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</si>
  <si>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</si>
  <si>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</si>
  <si>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</si>
  <si>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</si>
  <si>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</si>
  <si>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</si>
  <si>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</si>
  <si>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</si>
  <si>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</si>
  <si>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</si>
  <si>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</si>
  <si>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</si>
  <si>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</si>
  <si>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</si>
  <si>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</si>
  <si>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</si>
  <si>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</si>
  <si>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</si>
  <si>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</si>
  <si>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</si>
  <si>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</si>
  <si>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</si>
  <si>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</si>
  <si>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</si>
  <si>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</si>
  <si>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</si>
  <si>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</si>
  <si>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</si>
  <si>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</si>
  <si>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</si>
  <si>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</si>
  <si>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</si>
  <si>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</si>
  <si>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</si>
  <si>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</si>
  <si>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</si>
  <si>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</si>
  <si>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</si>
  <si>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</si>
  <si>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</si>
  <si>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</si>
  <si>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</si>
  <si>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</si>
  <si>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</si>
  <si>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</si>
  <si>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</si>
  <si>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</si>
  <si>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</si>
  <si>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</si>
  <si>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</si>
  <si>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</si>
  <si>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</si>
  <si>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</si>
  <si>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</si>
  <si>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</si>
  <si>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</si>
  <si>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</si>
  <si>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</si>
  <si>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</si>
  <si>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</si>
  <si>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</si>
  <si>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</si>
  <si>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</si>
  <si>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</si>
  <si>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</si>
  <si>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</si>
  <si>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</si>
  <si>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</si>
  <si>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</si>
  <si>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</si>
  <si>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</si>
  <si>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</si>
  <si>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</si>
  <si>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</si>
  <si>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</si>
  <si>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</si>
  <si>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</si>
  <si>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</si>
  <si>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</si>
  <si>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</si>
  <si>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</si>
  <si>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</si>
  <si>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</si>
  <si>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</si>
  <si>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CUARENTA Y CINCO CIVIL DEL CIRCUITO DE BOGOTÁ</t>
  </si>
  <si>
    <t>110013103045-2024-00308-00</t>
  </si>
  <si>
    <t>ALLIANZ SEGUROS S.A., MANUEL HUMBERTO ESPINOSA</t>
  </si>
  <si>
    <t>NO INDICA</t>
  </si>
  <si>
    <t xml:space="preserve">IVAN NORBERTO LOPEZ CASTRO </t>
  </si>
  <si>
    <t>OCTUBRE 10 DE 1973</t>
  </si>
  <si>
    <t>47 AÑOS</t>
  </si>
  <si>
    <t>JUNIO 18 DE 2021</t>
  </si>
  <si>
    <t>1 FALLECIDO</t>
  </si>
  <si>
    <t>NO HUBO, SE SOLICITARON MEDIDAS CAUTELARES</t>
  </si>
  <si>
    <t>RKX-153</t>
  </si>
  <si>
    <t>022765924/0</t>
  </si>
  <si>
    <t>MANUEL HUMBERTO ESPINOSA</t>
  </si>
  <si>
    <t>AGOSTO 6 DE 2024</t>
  </si>
  <si>
    <t>AGOSTO 5 DE 2024</t>
  </si>
  <si>
    <t>SEPTIEMBRE 6 DE 2024</t>
  </si>
  <si>
    <t>1. El 18 de junio de 2021, aproximadamente a las 20:00 horas, ocurrió un accidente de tránsito en el kilómetro 21+350 metros de la vía que conecta La Vega con Bogotá, en el sector cruce El Rosal del municipio de Facatativá, Cundinamarca. En el accidente estuvieron involucrados el vehículo con placas RKX153, conducido por Manuel Humberto Espinosa, y el peatón Iván Norberto López Castro.
2. Iván Norberto López Castro transitaba por la berma derecha en sentido La Vega-Bogotá cuando fue atropellado por el vehículo de placas RKX153, conducido por Manuel Humberto Espinosa, quien se detuvo metros adelante.
3. El accidente fue registrado en el informe de accidente de tránsito No. C-001256318, el cual documenta las características del evento en cuanto a modo, tiempo, lugar y se indica la causal 157, que señala "no estar atento a diferentes actores viales" por parte del conductor del vehículo de placas RKX153, Manuel Humberto Espinosa.
4. A consecuencia del impacto, Iván Norberto López Castro sufrió heridas que provocaron su fallecimiento en el lugar de los hechos, sin que fuera posible trasladarlo a un centro hospitalario.</t>
  </si>
  <si>
    <t xml:space="preserve">NIDYA JOAHNA LOPEZ CASTRO, EDISON JAIR LOPEZ CASTRO, JAVIER AUGUSTO LOPEZ CASTRO </t>
  </si>
  <si>
    <t xml:space="preserve">102731607   APJ32542 </t>
  </si>
  <si>
    <t>022765924 / 0</t>
  </si>
  <si>
    <t>01/10/2020 hasta las 24:00 horas del
30/09/2021</t>
  </si>
  <si>
    <t>Daño a la vida en relación</t>
  </si>
  <si>
    <t>OK</t>
  </si>
  <si>
    <t>PROCEDER</t>
  </si>
  <si>
    <t>La contingencia se califica como EVENTUAL, toda vez que dependerá del debate probatorio enervar la presunción de responsabilidad mediante la causa extraña denomionada "culpa exclusiva de la víctima", a través de las pruebas obrantes en el proceso, en especial, a través del informe de reconstrucción de accidente de tránsito aportado con la contestación de la demanda.
Lo primero que debe tomarse en consideración es que la póliza Automóviles Individual Livianos Particulares Nº 022765924 / 0, cuyo asegurado es MANUEL HUMBERTO ESPINOSA, presta cobertura material y temporal, de conformidad con los hechos y pretensiones expuestos en el líbelo de la demanda. Frente a la cobertura temporal, debe señalarse que la ocurrencia del accidente de tránsito (18 de junio de 2021) se encuentra dentro de la delimitación temporal de la Póliza comprendida desde el 1 de octubre de 2020 hasta el 30 de septiembre de 2021. Aunado a ello, presta cobertura material en tanto ampara la responsabilidad civil extracontractual, pretensión que se le endilga al extremo pasivo.
Por otro lado, frente a la responsabilidad del asegurado, debe señalarse que, no está demostrada su responsabilidad en la ocurrencia del accidente de tránsito, comoquiera que, aunque en el Informe Policial del Accidente de Tránsito se atribuye responsabilidad al vehículo asegurado bajo la hipótesis No. 157 ("Otra"), no se consignó en el documento cuál era el hecho imputable al automotor. Así mismo, en el Informe Policial del Accidente de Tránsito, se atribuyó al señor Ivan Norberto López la hipótesis No. 409 (Cruzar sin observar) como causa probable del accidente. Ésta última fue confirmada en el Informe de Reconstrucción de Accidente de Tránsito (RAT) elaborado por IRS Vial, en el cual se pudo concluir que la causa determinante del accidente fue el cruce desprevenido del señor Iván López Castro (Q.E.P.D.), sin tomar las medidas de precaución necesarias. En consecuencia, dependerá del debate probatorio, especialmente de la contradicción del RAT para acreditar que la causa del accidente es atribuible a la víctima, el señor Iván Norberto López. Por tal razón, la contingencia se califica como EVENTUAL.
Lo anterior sin perjuicio del carácter contingente del proceso.</t>
  </si>
  <si>
    <t>Como liquidación objetiva de pretensiones se llegó a la suma de $90.000.000. Lo anterior, con base en los siguientes argumentos fácticos y jurídicos:
1. Daño Moral: Se tomó como daño moral la suma de $30.000.000 para cada uno de los tres hermanos del señor Ivan Noberto Lopez Castro (Q.E.P.D). Este valor se fijó teniendo en cuenta que la jurisprudencia de la Corte Suprema de Justicia (Sentencia SC562－2020, MP: Ariel Salazar Ramírez) ha establecido que en caso de fallecimiento de un familiar de segundo grado de consanguinidad se les debe reconocer por daño moral la suma de $30.000.000 a cada uno de los demandantes. En ese sentido el valor total a título de daño moral corresponde a $90,000,000. 
2. Daño a la vida en relación: No se reconoce suma alguna, toda vez que los demandantes no se encuentran dentro del primer grado de consanguinidad, así como tampoco logran demostrar una afectación a sus actividades cotidianas o del disfrute del diario vivir, de modo que ante la falta de prueba fehaciente que permita establecer la existencia de esta tipología de perjuicio, no es posible reconocerlos, de conformidad con la Corte Suprema de Justicia (SC5686－2018 del 19/12/2018. M.P. Margarita Cabello Blanco).
3. Deducible: No se contempla deducible para el amparo de responsabilidad civil extracontractual</t>
  </si>
  <si>
    <t xml:space="preserve">EXCEPCIONES DE FONDO FRENTE A LA DEMANDA
1. DEBERÁ TENERSE EN CUENTA EL HECHO EXCLUSIVO DE LA VÍCTIMA COMO UNA CAUSA DE EXIMENTE DE RESPONSABILIDAD – CRUZAR SIN MIRAR NI TOMAR PRECAUCIONES DE SEGURIDAD
2. REDUCCIÓN DE LA INDEMNIZACIÓN POR LA INJERENCIA DEL TERCERO Y DE LA VÍCTIMA EN LA OCURRENCIA DEL HECHO. .
3. IMPROCEDENCIA DEL RECONOCIMIENTO Y TASACIÓN EXORBITANTE DEL DAÑO MORAL.
4. IMPROCEDENCIA DEL RECONOCIMIENTO DEL DAÑO A LA VIDA EN RELACIÓN.
5.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022765924 / 0
3. CARÁCTER MERAMENTE INDEMNIZATORIO QUE REVISTEN LOS CONTRATOS DE SEGUROS. 
4. INEXISTENCIA DE SOLIDARIDAD ENTRE ALLIANZ SEGUROS S.A. Y LOS
CODEMANDADOS
5. LÍMITE DEL VALOR ASEGURADO.
6. PRESCRIPCIÓN DERIVADA DEL CONTRATO DE SEGURO.
7.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</si>
</sst>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90</xdr:row>
      <xdr:rowOff>20116</xdr:rowOff>
    </xdr:to>
    <xdr:pic>
      <xdr:nvPicPr>
        <xdr:cNvPr id="2" name="Imagen 1">
          <a:extLst>
            <a:ext uri="{FF2B5EF4-FFF2-40B4-BE49-F238E27FC236}">
              <a16:creationId xmlns:a16="http://schemas.microsoft.com/office/drawing/2014/main" id="{1C8EB9D3-C9BC-05DE-34D5-33E48695064E}"/>
            </a:ext>
          </a:extLst>
        </xdr:cNvPr>
        <xdr:cNvPicPr>
          <a:picLocks noChangeAspect="1"/>
        </xdr:cNvPicPr>
      </xdr:nvPicPr>
      <xdr:blipFill>
        <a:blip xmlns:r="http://schemas.openxmlformats.org/officeDocument/2006/relationships" r:embed="rId1"/>
        <a:stretch>
          <a:fillRect/>
        </a:stretch>
      </xdr:blipFill>
      <xdr:spPr>
        <a:xfrm>
          <a:off x="0" y="9582150"/>
          <a:ext cx="11430000"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A8" sqref="A8"/>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1" t="s">
        <v>0</v>
      </c>
      <c r="B1" s="51"/>
      <c r="C1" s="51"/>
    </row>
    <row r="2" spans="1:3" x14ac:dyDescent="0.25">
      <c r="A2" s="5" t="s">
        <v>1</v>
      </c>
      <c r="B2" s="54" t="s">
        <v>157</v>
      </c>
      <c r="C2" s="55"/>
    </row>
    <row r="3" spans="1:3" x14ac:dyDescent="0.25">
      <c r="A3" s="5" t="s">
        <v>2</v>
      </c>
      <c r="B3" s="52" t="s">
        <v>156</v>
      </c>
      <c r="C3" s="53"/>
    </row>
    <row r="4" spans="1:3" x14ac:dyDescent="0.25">
      <c r="A4" s="5" t="s">
        <v>3</v>
      </c>
      <c r="B4" s="52" t="s">
        <v>158</v>
      </c>
      <c r="C4" s="53"/>
    </row>
    <row r="5" spans="1:3" ht="31.5" customHeight="1" x14ac:dyDescent="0.25">
      <c r="A5" s="5" t="s">
        <v>4</v>
      </c>
      <c r="B5" s="52" t="s">
        <v>173</v>
      </c>
      <c r="C5" s="53"/>
    </row>
    <row r="6" spans="1:3" x14ac:dyDescent="0.25">
      <c r="A6" s="5" t="s">
        <v>5</v>
      </c>
      <c r="B6" s="48" t="s">
        <v>121</v>
      </c>
      <c r="C6" s="48"/>
    </row>
    <row r="7" spans="1:3" x14ac:dyDescent="0.25">
      <c r="A7" s="27" t="s">
        <v>6</v>
      </c>
      <c r="B7" s="52" t="s">
        <v>122</v>
      </c>
      <c r="C7" s="53"/>
    </row>
    <row r="8" spans="1:3" ht="35.450000000000003" customHeight="1" x14ac:dyDescent="0.25">
      <c r="A8" s="27" t="s">
        <v>137</v>
      </c>
      <c r="B8" s="46" t="s">
        <v>160</v>
      </c>
      <c r="C8" s="48"/>
    </row>
    <row r="9" spans="1:3" x14ac:dyDescent="0.25">
      <c r="A9" s="27" t="s">
        <v>131</v>
      </c>
      <c r="B9" s="48">
        <v>79660392</v>
      </c>
      <c r="C9" s="48"/>
    </row>
    <row r="10" spans="1:3" x14ac:dyDescent="0.25">
      <c r="A10" s="27" t="s">
        <v>7</v>
      </c>
      <c r="B10" s="46" t="s">
        <v>159</v>
      </c>
      <c r="C10" s="46"/>
    </row>
    <row r="11" spans="1:3" ht="30" customHeight="1" x14ac:dyDescent="0.25">
      <c r="A11" s="28" t="s">
        <v>8</v>
      </c>
      <c r="B11" s="46" t="s">
        <v>159</v>
      </c>
      <c r="C11" s="46"/>
    </row>
    <row r="12" spans="1:3" ht="30" customHeight="1" x14ac:dyDescent="0.25">
      <c r="A12" s="5" t="s">
        <v>9</v>
      </c>
      <c r="B12" s="46" t="s">
        <v>159</v>
      </c>
      <c r="C12" s="46"/>
    </row>
    <row r="13" spans="1:3" x14ac:dyDescent="0.25">
      <c r="A13" s="5" t="s">
        <v>10</v>
      </c>
      <c r="B13" s="46" t="s">
        <v>159</v>
      </c>
      <c r="C13" s="46"/>
    </row>
    <row r="14" spans="1:3" x14ac:dyDescent="0.25">
      <c r="A14" s="5" t="s">
        <v>11</v>
      </c>
      <c r="B14" s="47" t="s">
        <v>161</v>
      </c>
      <c r="C14" s="48"/>
    </row>
    <row r="15" spans="1:3" x14ac:dyDescent="0.25">
      <c r="A15" s="5" t="s">
        <v>144</v>
      </c>
      <c r="B15" s="48" t="s">
        <v>162</v>
      </c>
      <c r="C15" s="48"/>
    </row>
    <row r="16" spans="1:3" x14ac:dyDescent="0.25">
      <c r="A16" s="5" t="s">
        <v>12</v>
      </c>
      <c r="B16" s="48" t="s">
        <v>163</v>
      </c>
      <c r="C16" s="48"/>
    </row>
    <row r="17" spans="1:3" ht="15" customHeight="1" x14ac:dyDescent="0.25">
      <c r="A17" s="5" t="s">
        <v>13</v>
      </c>
      <c r="B17" s="46" t="s">
        <v>103</v>
      </c>
      <c r="C17" s="46"/>
    </row>
    <row r="18" spans="1:3" x14ac:dyDescent="0.25">
      <c r="A18" s="5" t="s">
        <v>15</v>
      </c>
      <c r="B18" s="46" t="s">
        <v>159</v>
      </c>
      <c r="C18" s="46"/>
    </row>
    <row r="19" spans="1:3" ht="18.75" customHeight="1" x14ac:dyDescent="0.25">
      <c r="A19" s="5" t="s">
        <v>16</v>
      </c>
      <c r="B19" s="46" t="s">
        <v>159</v>
      </c>
      <c r="C19" s="46"/>
    </row>
    <row r="20" spans="1:3" x14ac:dyDescent="0.25">
      <c r="A20" s="5" t="s">
        <v>132</v>
      </c>
      <c r="B20" s="48" t="s">
        <v>164</v>
      </c>
      <c r="C20" s="48"/>
    </row>
    <row r="21" spans="1:3" ht="17.25" customHeight="1" x14ac:dyDescent="0.25">
      <c r="A21" s="5" t="s">
        <v>17</v>
      </c>
      <c r="B21" s="46" t="s">
        <v>145</v>
      </c>
      <c r="C21" s="46"/>
    </row>
    <row r="22" spans="1:3" x14ac:dyDescent="0.25">
      <c r="A22" s="27" t="s">
        <v>19</v>
      </c>
      <c r="B22" s="43" t="s">
        <v>163</v>
      </c>
      <c r="C22" s="43"/>
    </row>
    <row r="23" spans="1:3" x14ac:dyDescent="0.25">
      <c r="A23" s="27" t="s">
        <v>20</v>
      </c>
      <c r="B23" s="45" t="s">
        <v>165</v>
      </c>
      <c r="C23" s="43"/>
    </row>
    <row r="24" spans="1:3" x14ac:dyDescent="0.25">
      <c r="A24" s="27" t="s">
        <v>21</v>
      </c>
      <c r="B24" s="45" t="s">
        <v>165</v>
      </c>
      <c r="C24" s="43"/>
    </row>
    <row r="25" spans="1:3" x14ac:dyDescent="0.25">
      <c r="A25" s="56" t="s">
        <v>146</v>
      </c>
      <c r="B25" s="43" t="s">
        <v>172</v>
      </c>
      <c r="C25" s="44"/>
    </row>
    <row r="26" spans="1:3" x14ac:dyDescent="0.25">
      <c r="A26" s="56"/>
      <c r="B26" s="44"/>
      <c r="C26" s="44"/>
    </row>
    <row r="27" spans="1:3" ht="100.5" customHeight="1" x14ac:dyDescent="0.25">
      <c r="A27" s="56"/>
      <c r="B27" s="44"/>
      <c r="C27" s="44"/>
    </row>
    <row r="28" spans="1:3" x14ac:dyDescent="0.25">
      <c r="A28" s="27" t="s">
        <v>23</v>
      </c>
      <c r="B28" s="44" t="s">
        <v>168</v>
      </c>
      <c r="C28" s="44"/>
    </row>
    <row r="29" spans="1:3" x14ac:dyDescent="0.25">
      <c r="A29" s="27" t="s">
        <v>24</v>
      </c>
      <c r="B29" s="48">
        <v>3195357</v>
      </c>
      <c r="C29" s="48"/>
    </row>
    <row r="30" spans="1:3" x14ac:dyDescent="0.25">
      <c r="A30" s="27" t="s">
        <v>25</v>
      </c>
      <c r="B30" s="44" t="s">
        <v>166</v>
      </c>
      <c r="C30" s="44"/>
    </row>
    <row r="31" spans="1:3" x14ac:dyDescent="0.25">
      <c r="A31" s="27" t="s">
        <v>133</v>
      </c>
      <c r="B31" s="44" t="s">
        <v>167</v>
      </c>
      <c r="C31" s="44"/>
    </row>
    <row r="32" spans="1:3" x14ac:dyDescent="0.25">
      <c r="A32" s="27" t="s">
        <v>26</v>
      </c>
      <c r="B32" s="49" t="s">
        <v>169</v>
      </c>
      <c r="C32" s="50"/>
    </row>
    <row r="33" spans="1:3" x14ac:dyDescent="0.25">
      <c r="A33" s="5" t="s">
        <v>27</v>
      </c>
      <c r="B33" s="47" t="s">
        <v>170</v>
      </c>
      <c r="C33" s="47"/>
    </row>
    <row r="34" spans="1:3" ht="45" x14ac:dyDescent="0.25">
      <c r="A34" s="5" t="s">
        <v>134</v>
      </c>
      <c r="B34" s="47" t="s">
        <v>171</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57" t="s">
        <v>28</v>
      </c>
      <c r="B1" s="57"/>
      <c r="C1" s="57"/>
    </row>
    <row r="2" spans="1:3" ht="15.75" customHeight="1" x14ac:dyDescent="0.25">
      <c r="A2" s="20" t="s">
        <v>29</v>
      </c>
      <c r="B2" s="58" t="s">
        <v>174</v>
      </c>
      <c r="C2" s="59"/>
    </row>
    <row r="3" spans="1:3" s="2" customFormat="1" x14ac:dyDescent="0.25">
      <c r="A3" s="5" t="s">
        <v>1</v>
      </c>
      <c r="B3" s="48" t="str">
        <f>'AUTOS  NOTA 322'!B2:C2</f>
        <v>110013103045-2024-00308-00</v>
      </c>
      <c r="C3" s="48"/>
    </row>
    <row r="4" spans="1:3" s="2" customFormat="1" x14ac:dyDescent="0.25">
      <c r="A4" s="5" t="s">
        <v>2</v>
      </c>
      <c r="B4" s="48" t="str">
        <f>'AUTOS  NOTA 322'!B3:C3</f>
        <v>CUARENTA Y CINCO CIVIL DEL CIRCUITO DE BOGOTÁ</v>
      </c>
      <c r="C4" s="48"/>
    </row>
    <row r="5" spans="1:3" s="2" customFormat="1" x14ac:dyDescent="0.25">
      <c r="A5" s="5" t="s">
        <v>3</v>
      </c>
      <c r="B5" s="48" t="str">
        <f>'AUTOS  NOTA 322'!B4:C4</f>
        <v>ALLIANZ SEGUROS S.A., MANUEL HUMBERTO ESPINOSA</v>
      </c>
      <c r="C5" s="48"/>
    </row>
    <row r="6" spans="1:3" s="2" customFormat="1" x14ac:dyDescent="0.25">
      <c r="A6" s="5" t="s">
        <v>4</v>
      </c>
      <c r="B6" s="48" t="str">
        <f>'AUTOS  NOTA 322'!B5:C5</f>
        <v xml:space="preserve">NIDYA JOAHNA LOPEZ CASTRO, EDISON JAIR LOPEZ CASTRO, JAVIER AUGUSTO LOPEZ CASTRO </v>
      </c>
      <c r="C6" s="48"/>
    </row>
    <row r="7" spans="1:3" s="2" customFormat="1" x14ac:dyDescent="0.25">
      <c r="A7" s="5" t="s">
        <v>5</v>
      </c>
      <c r="B7" s="48" t="str">
        <f>'AUTOS  NOTA 322'!B6:C6</f>
        <v>DEMANDA DIRECTA</v>
      </c>
      <c r="C7" s="48"/>
    </row>
    <row r="8" spans="1:3" s="2" customFormat="1" x14ac:dyDescent="0.25">
      <c r="A8" s="30" t="s">
        <v>118</v>
      </c>
      <c r="B8" s="48" t="str">
        <f>'AUTOS  NOTA 322'!B7:C8</f>
        <v xml:space="preserve">IVAN NORBERTO LOPEZ CASTRO </v>
      </c>
      <c r="C8" s="48"/>
    </row>
    <row r="9" spans="1:3" x14ac:dyDescent="0.25">
      <c r="A9" s="20" t="s">
        <v>30</v>
      </c>
      <c r="B9" s="48" t="s">
        <v>175</v>
      </c>
      <c r="C9" s="48"/>
    </row>
    <row r="10" spans="1:3" x14ac:dyDescent="0.25">
      <c r="A10" s="20" t="s">
        <v>22</v>
      </c>
      <c r="B10" s="48" t="s">
        <v>122</v>
      </c>
      <c r="C10" s="48"/>
    </row>
    <row r="11" spans="1:3" x14ac:dyDescent="0.25">
      <c r="A11" s="20" t="s">
        <v>31</v>
      </c>
      <c r="B11" s="72">
        <v>4000000000</v>
      </c>
      <c r="C11" s="73"/>
    </row>
    <row r="12" spans="1:3" x14ac:dyDescent="0.25">
      <c r="A12" s="20" t="s">
        <v>136</v>
      </c>
      <c r="B12" s="72">
        <v>0</v>
      </c>
      <c r="C12" s="73"/>
    </row>
    <row r="13" spans="1:3" x14ac:dyDescent="0.25">
      <c r="A13" s="20" t="s">
        <v>32</v>
      </c>
      <c r="B13" s="52" t="s">
        <v>94</v>
      </c>
      <c r="C13" s="53"/>
    </row>
    <row r="14" spans="1:3" x14ac:dyDescent="0.25">
      <c r="A14" s="20" t="s">
        <v>33</v>
      </c>
      <c r="B14" s="46" t="s">
        <v>176</v>
      </c>
      <c r="C14" s="48"/>
    </row>
    <row r="15" spans="1:3" x14ac:dyDescent="0.25">
      <c r="A15" s="20" t="s">
        <v>34</v>
      </c>
      <c r="B15" s="48" t="s">
        <v>35</v>
      </c>
      <c r="C15" s="48"/>
    </row>
    <row r="16" spans="1:3" x14ac:dyDescent="0.25">
      <c r="A16" s="20" t="s">
        <v>36</v>
      </c>
      <c r="B16" s="48" t="s">
        <v>35</v>
      </c>
      <c r="C16" s="48"/>
    </row>
    <row r="17" spans="1:3" x14ac:dyDescent="0.25">
      <c r="A17" s="74" t="s">
        <v>37</v>
      </c>
      <c r="B17" s="48"/>
      <c r="C17" s="48"/>
    </row>
    <row r="18" spans="1:3" x14ac:dyDescent="0.25">
      <c r="A18" s="75"/>
      <c r="B18" s="10" t="s">
        <v>39</v>
      </c>
      <c r="C18" s="10" t="s">
        <v>40</v>
      </c>
    </row>
    <row r="19" spans="1:3" x14ac:dyDescent="0.25">
      <c r="A19" s="75"/>
      <c r="B19" s="6" t="s">
        <v>143</v>
      </c>
      <c r="C19" s="6"/>
    </row>
    <row r="20" spans="1:3" x14ac:dyDescent="0.25">
      <c r="A20" s="75"/>
      <c r="B20" s="6"/>
      <c r="C20" s="6"/>
    </row>
    <row r="21" spans="1:3" x14ac:dyDescent="0.25">
      <c r="A21" s="76"/>
      <c r="B21" s="6"/>
      <c r="C21" s="6"/>
    </row>
    <row r="22" spans="1:3" x14ac:dyDescent="0.25">
      <c r="A22" s="20" t="s">
        <v>41</v>
      </c>
      <c r="B22" s="48" t="s">
        <v>45</v>
      </c>
      <c r="C22" s="48"/>
    </row>
    <row r="23" spans="1:3" x14ac:dyDescent="0.25">
      <c r="A23" s="20" t="s">
        <v>42</v>
      </c>
      <c r="B23" s="58" t="s">
        <v>45</v>
      </c>
      <c r="C23" s="59"/>
    </row>
    <row r="24" spans="1:3" x14ac:dyDescent="0.25">
      <c r="A24" s="20" t="s">
        <v>43</v>
      </c>
      <c r="B24" s="48" t="s">
        <v>97</v>
      </c>
      <c r="C24" s="48"/>
    </row>
    <row r="25" spans="1:3" x14ac:dyDescent="0.25">
      <c r="A25" s="20" t="s">
        <v>44</v>
      </c>
      <c r="B25" s="48" t="s">
        <v>45</v>
      </c>
      <c r="C25" s="48"/>
    </row>
    <row r="26" spans="1:3" x14ac:dyDescent="0.25">
      <c r="A26" s="20" t="s">
        <v>46</v>
      </c>
      <c r="B26" s="48"/>
      <c r="C26" s="48"/>
    </row>
    <row r="27" spans="1:3" x14ac:dyDescent="0.25">
      <c r="A27" s="19" t="s">
        <v>47</v>
      </c>
      <c r="B27" s="48" t="s">
        <v>35</v>
      </c>
      <c r="C27" s="48"/>
    </row>
    <row r="28" spans="1:3" x14ac:dyDescent="0.25">
      <c r="A28" s="60" t="s">
        <v>48</v>
      </c>
      <c r="B28" s="60"/>
      <c r="C28" s="60"/>
    </row>
    <row r="29" spans="1:3" x14ac:dyDescent="0.25">
      <c r="A29" s="70" t="s">
        <v>49</v>
      </c>
      <c r="B29" s="71"/>
      <c r="C29" s="11"/>
    </row>
    <row r="30" spans="1:3" x14ac:dyDescent="0.25">
      <c r="A30" s="70" t="s">
        <v>50</v>
      </c>
      <c r="B30" s="71"/>
      <c r="C30" s="11"/>
    </row>
    <row r="31" spans="1:3" x14ac:dyDescent="0.25">
      <c r="A31" s="70" t="s">
        <v>51</v>
      </c>
      <c r="B31" s="71"/>
      <c r="C31" s="12"/>
    </row>
    <row r="32" spans="1:3" x14ac:dyDescent="0.25">
      <c r="A32" s="70" t="s">
        <v>52</v>
      </c>
      <c r="B32" s="71"/>
      <c r="C32" s="11"/>
    </row>
    <row r="33" spans="1:3" x14ac:dyDescent="0.25">
      <c r="A33" s="70" t="s">
        <v>53</v>
      </c>
      <c r="B33" s="71"/>
      <c r="C33" s="11"/>
    </row>
    <row r="34" spans="1:3" x14ac:dyDescent="0.25">
      <c r="A34" s="70" t="s">
        <v>54</v>
      </c>
      <c r="B34" s="71"/>
      <c r="C34" s="13"/>
    </row>
    <row r="35" spans="1:3" x14ac:dyDescent="0.25">
      <c r="A35" s="61" t="s">
        <v>55</v>
      </c>
      <c r="B35" s="62"/>
      <c r="C35" s="14"/>
    </row>
    <row r="36" spans="1:3" x14ac:dyDescent="0.25">
      <c r="A36" s="61" t="s">
        <v>56</v>
      </c>
      <c r="B36" s="62"/>
      <c r="C36" s="15"/>
    </row>
    <row r="37" spans="1:3" x14ac:dyDescent="0.25">
      <c r="A37" s="63" t="s">
        <v>57</v>
      </c>
      <c r="B37" s="64"/>
      <c r="C37" s="15"/>
    </row>
    <row r="38" spans="1:3" x14ac:dyDescent="0.25">
      <c r="A38" s="65"/>
      <c r="B38" s="66"/>
      <c r="C38" s="15"/>
    </row>
    <row r="39" spans="1:3" x14ac:dyDescent="0.25">
      <c r="A39" s="67"/>
      <c r="B39" s="68"/>
      <c r="C39" s="15"/>
    </row>
    <row r="40" spans="1:3" x14ac:dyDescent="0.25">
      <c r="A40" s="69" t="s">
        <v>58</v>
      </c>
      <c r="B40" s="69"/>
      <c r="C40" s="69"/>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30" zoomScaleNormal="130" workbookViewId="0">
      <selection activeCell="B7" sqref="B7:C7"/>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57" t="s">
        <v>68</v>
      </c>
      <c r="B1" s="57"/>
      <c r="C1" s="57"/>
    </row>
    <row r="2" spans="1:9" ht="15" customHeight="1" x14ac:dyDescent="0.25">
      <c r="A2" s="34" t="s">
        <v>29</v>
      </c>
      <c r="B2" s="81" t="str">
        <f>'AUTOS NOTA 321'!B2:C2</f>
        <v xml:space="preserve">102731607   APJ32542 </v>
      </c>
      <c r="C2" s="82"/>
    </row>
    <row r="3" spans="1:9" x14ac:dyDescent="0.25">
      <c r="A3" s="35" t="s">
        <v>1</v>
      </c>
      <c r="B3" s="85" t="str">
        <f>'AUTOS  NOTA 322'!B2:C2</f>
        <v>110013103045-2024-00308-00</v>
      </c>
      <c r="C3" s="85"/>
    </row>
    <row r="4" spans="1:9" x14ac:dyDescent="0.25">
      <c r="A4" s="35" t="s">
        <v>2</v>
      </c>
      <c r="B4" s="85" t="str">
        <f>'AUTOS  NOTA 322'!B3:C3</f>
        <v>CUARENTA Y CINCO CIVIL DEL CIRCUITO DE BOGOTÁ</v>
      </c>
      <c r="C4" s="85"/>
    </row>
    <row r="5" spans="1:9" x14ac:dyDescent="0.25">
      <c r="A5" s="35" t="s">
        <v>3</v>
      </c>
      <c r="B5" s="85" t="str">
        <f>'AUTOS  NOTA 322'!B4:C4</f>
        <v>ALLIANZ SEGUROS S.A., MANUEL HUMBERTO ESPINOSA</v>
      </c>
      <c r="C5" s="85"/>
    </row>
    <row r="6" spans="1:9" ht="15" customHeight="1" x14ac:dyDescent="0.25">
      <c r="A6" s="35" t="s">
        <v>4</v>
      </c>
      <c r="B6" s="85" t="str">
        <f>'AUTOS  NOTA 322'!B5:C5</f>
        <v xml:space="preserve">NIDYA JOAHNA LOPEZ CASTRO, EDISON JAIR LOPEZ CASTRO, JAVIER AUGUSTO LOPEZ CASTRO </v>
      </c>
      <c r="C6" s="85"/>
    </row>
    <row r="7" spans="1:9" x14ac:dyDescent="0.25">
      <c r="A7" s="35" t="s">
        <v>5</v>
      </c>
      <c r="B7" s="85" t="str">
        <f>'AUTOS  NOTA 322'!B6:C6</f>
        <v>DEMANDA DIRECTA</v>
      </c>
      <c r="C7" s="85"/>
    </row>
    <row r="8" spans="1:9" x14ac:dyDescent="0.25">
      <c r="A8" s="37" t="s">
        <v>118</v>
      </c>
      <c r="B8" s="85" t="str">
        <f>'AUTOS  NOTA 322'!B7:C8</f>
        <v xml:space="preserve">IVAN NORBERTO LOPEZ CASTRO </v>
      </c>
      <c r="C8" s="85"/>
    </row>
    <row r="9" spans="1:9" ht="30" x14ac:dyDescent="0.25">
      <c r="A9" s="35" t="s">
        <v>69</v>
      </c>
      <c r="B9" s="79">
        <f>SUM(C11,C12,C14,C15,C17)</f>
        <v>306000000</v>
      </c>
      <c r="C9" s="80"/>
    </row>
    <row r="10" spans="1:9" x14ac:dyDescent="0.25">
      <c r="A10" s="86" t="s">
        <v>70</v>
      </c>
      <c r="B10" s="83" t="s">
        <v>71</v>
      </c>
      <c r="C10" s="84"/>
    </row>
    <row r="11" spans="1:9" x14ac:dyDescent="0.25">
      <c r="A11" s="86"/>
      <c r="B11" s="36" t="s">
        <v>72</v>
      </c>
      <c r="C11" s="31"/>
    </row>
    <row r="12" spans="1:9" x14ac:dyDescent="0.25">
      <c r="A12" s="86"/>
      <c r="B12" s="36" t="s">
        <v>73</v>
      </c>
      <c r="C12" s="31"/>
    </row>
    <row r="13" spans="1:9" x14ac:dyDescent="0.25">
      <c r="A13" s="86"/>
      <c r="B13" s="83"/>
      <c r="C13" s="84"/>
    </row>
    <row r="14" spans="1:9" x14ac:dyDescent="0.25">
      <c r="A14" s="86"/>
      <c r="B14" s="36" t="s">
        <v>116</v>
      </c>
      <c r="C14" s="39">
        <v>216000000</v>
      </c>
    </row>
    <row r="15" spans="1:9" x14ac:dyDescent="0.25">
      <c r="A15" s="86"/>
      <c r="B15" s="36" t="s">
        <v>177</v>
      </c>
      <c r="C15" s="39">
        <v>90000000</v>
      </c>
      <c r="E15" t="s">
        <v>75</v>
      </c>
      <c r="F15" s="22">
        <v>0.7</v>
      </c>
    </row>
    <row r="16" spans="1:9" x14ac:dyDescent="0.25">
      <c r="A16" s="86"/>
      <c r="B16" s="83" t="s">
        <v>76</v>
      </c>
      <c r="C16" s="84"/>
      <c r="E16" t="s">
        <v>77</v>
      </c>
      <c r="F16" s="23">
        <v>0.3</v>
      </c>
      <c r="I16" s="25"/>
    </row>
    <row r="17" spans="1:9" x14ac:dyDescent="0.25">
      <c r="A17" s="86"/>
      <c r="B17" s="36"/>
      <c r="C17" s="40"/>
      <c r="F17" s="26"/>
      <c r="I17" s="25"/>
    </row>
    <row r="18" spans="1:9" ht="23.25" customHeight="1" x14ac:dyDescent="0.25">
      <c r="A18" s="38" t="s">
        <v>78</v>
      </c>
      <c r="B18" s="81" t="s">
        <v>77</v>
      </c>
      <c r="C18" s="82"/>
    </row>
    <row r="19" spans="1:9" ht="60" x14ac:dyDescent="0.25">
      <c r="A19" s="35" t="s">
        <v>80</v>
      </c>
      <c r="B19" s="93" t="s">
        <v>180</v>
      </c>
      <c r="C19" s="94"/>
    </row>
    <row r="20" spans="1:9" ht="15" customHeight="1" x14ac:dyDescent="0.25">
      <c r="A20" s="21" t="s">
        <v>81</v>
      </c>
      <c r="B20" s="90">
        <f>((C22+C23+C25+C26+C30+C28+C32+C34+C29+C33)-C37)*C36*C38</f>
        <v>90000000</v>
      </c>
      <c r="C20" s="90"/>
    </row>
    <row r="21" spans="1:9" x14ac:dyDescent="0.25">
      <c r="A21" s="7" t="s">
        <v>82</v>
      </c>
      <c r="B21" s="95" t="s">
        <v>71</v>
      </c>
      <c r="C21" s="96"/>
    </row>
    <row r="22" spans="1:9" x14ac:dyDescent="0.25">
      <c r="A22" s="77"/>
      <c r="B22" s="36" t="s">
        <v>72</v>
      </c>
      <c r="C22" s="31">
        <v>0</v>
      </c>
    </row>
    <row r="23" spans="1:9" x14ac:dyDescent="0.25">
      <c r="A23" s="78"/>
      <c r="B23" s="36" t="s">
        <v>73</v>
      </c>
      <c r="C23" s="31">
        <v>0</v>
      </c>
    </row>
    <row r="24" spans="1:9" x14ac:dyDescent="0.25">
      <c r="A24" s="78"/>
      <c r="B24" s="83" t="s">
        <v>74</v>
      </c>
      <c r="C24" s="84"/>
    </row>
    <row r="25" spans="1:9" x14ac:dyDescent="0.25">
      <c r="A25" s="78"/>
      <c r="B25" s="36" t="s">
        <v>116</v>
      </c>
      <c r="C25" s="31">
        <v>90000000</v>
      </c>
    </row>
    <row r="26" spans="1:9" ht="28.9" customHeight="1" x14ac:dyDescent="0.25">
      <c r="A26" s="78"/>
      <c r="B26" s="36" t="s">
        <v>117</v>
      </c>
      <c r="C26" s="31">
        <v>0</v>
      </c>
    </row>
    <row r="27" spans="1:9" x14ac:dyDescent="0.25">
      <c r="A27" s="78"/>
      <c r="B27" s="83" t="s">
        <v>147</v>
      </c>
      <c r="C27" s="84"/>
    </row>
    <row r="28" spans="1:9" x14ac:dyDescent="0.25">
      <c r="A28" s="78"/>
      <c r="B28" s="36" t="s">
        <v>155</v>
      </c>
      <c r="C28" s="31">
        <v>0</v>
      </c>
    </row>
    <row r="29" spans="1:9" x14ac:dyDescent="0.25">
      <c r="A29" s="78"/>
      <c r="B29" s="36" t="s">
        <v>72</v>
      </c>
      <c r="C29" s="31">
        <v>0</v>
      </c>
    </row>
    <row r="30" spans="1:9" x14ac:dyDescent="0.25">
      <c r="A30" s="78"/>
      <c r="B30" s="36" t="s">
        <v>73</v>
      </c>
      <c r="C30" s="31">
        <v>0</v>
      </c>
    </row>
    <row r="31" spans="1:9" x14ac:dyDescent="0.25">
      <c r="A31" s="78"/>
      <c r="B31" s="83" t="s">
        <v>148</v>
      </c>
      <c r="C31" s="84"/>
    </row>
    <row r="32" spans="1:9" x14ac:dyDescent="0.25">
      <c r="A32" s="78"/>
      <c r="B32" s="36"/>
      <c r="C32" s="31"/>
    </row>
    <row r="33" spans="1:3" x14ac:dyDescent="0.25">
      <c r="A33" s="78"/>
      <c r="B33" s="36" t="s">
        <v>72</v>
      </c>
      <c r="C33" s="31">
        <v>0</v>
      </c>
    </row>
    <row r="34" spans="1:3" x14ac:dyDescent="0.25">
      <c r="A34" s="78"/>
      <c r="B34" s="36" t="s">
        <v>73</v>
      </c>
      <c r="C34" s="31">
        <v>0</v>
      </c>
    </row>
    <row r="35" spans="1:3" x14ac:dyDescent="0.25">
      <c r="A35" s="78"/>
      <c r="B35" s="83" t="s">
        <v>135</v>
      </c>
      <c r="C35" s="84"/>
    </row>
    <row r="36" spans="1:3" x14ac:dyDescent="0.25">
      <c r="A36" s="78"/>
      <c r="B36" s="36" t="s">
        <v>151</v>
      </c>
      <c r="C36" s="32">
        <v>1</v>
      </c>
    </row>
    <row r="37" spans="1:3" x14ac:dyDescent="0.25">
      <c r="A37" s="78"/>
      <c r="B37" s="36" t="s">
        <v>136</v>
      </c>
      <c r="C37" s="33">
        <v>0</v>
      </c>
    </row>
    <row r="38" spans="1:3" x14ac:dyDescent="0.25">
      <c r="A38" s="78"/>
      <c r="B38" s="36" t="s">
        <v>154</v>
      </c>
      <c r="C38" s="32">
        <v>1</v>
      </c>
    </row>
    <row r="39" spans="1:3" x14ac:dyDescent="0.25">
      <c r="A39" s="24" t="s">
        <v>83</v>
      </c>
      <c r="B39" s="90">
        <f>IFERROR(B20*(VLOOKUP(B18,E15:F17,2,0)),16666)</f>
        <v>27000000</v>
      </c>
      <c r="C39" s="90"/>
    </row>
    <row r="40" spans="1:3" ht="93" customHeight="1" x14ac:dyDescent="0.25">
      <c r="A40" s="35" t="s">
        <v>149</v>
      </c>
      <c r="B40" s="91" t="s">
        <v>181</v>
      </c>
      <c r="C40" s="92"/>
    </row>
    <row r="41" spans="1:3" ht="211.5" customHeight="1" x14ac:dyDescent="0.25">
      <c r="A41" s="35" t="s">
        <v>84</v>
      </c>
      <c r="B41" s="88" t="s">
        <v>182</v>
      </c>
      <c r="C41" s="89"/>
    </row>
    <row r="42" spans="1:3" ht="25.9" customHeight="1" x14ac:dyDescent="0.25">
      <c r="A42" s="42" t="s">
        <v>140</v>
      </c>
      <c r="B42" s="42"/>
      <c r="C42" s="42"/>
    </row>
    <row r="43" spans="1:3" x14ac:dyDescent="0.25">
      <c r="A43" s="41" t="s">
        <v>141</v>
      </c>
      <c r="B43" s="87" t="s">
        <v>178</v>
      </c>
      <c r="C43" s="87"/>
    </row>
    <row r="44" spans="1:3" ht="40.9" customHeight="1" x14ac:dyDescent="0.25">
      <c r="A44" s="41" t="s">
        <v>139</v>
      </c>
      <c r="B44" s="87" t="s">
        <v>179</v>
      </c>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7" t="s">
        <v>85</v>
      </c>
      <c r="B1" s="57"/>
      <c r="C1" s="57"/>
    </row>
    <row r="2" spans="1:3" x14ac:dyDescent="0.25">
      <c r="A2" s="20" t="s">
        <v>29</v>
      </c>
      <c r="B2" s="58" t="str">
        <f>'AUTOS NOTA 324'!B2:C2</f>
        <v xml:space="preserve">102731607   APJ32542 </v>
      </c>
      <c r="C2" s="59"/>
    </row>
    <row r="3" spans="1:3" x14ac:dyDescent="0.25">
      <c r="A3" s="5" t="s">
        <v>1</v>
      </c>
      <c r="B3" s="48" t="str">
        <f>'AUTOS  NOTA 322'!B2:C2</f>
        <v>110013103045-2024-00308-00</v>
      </c>
      <c r="C3" s="48"/>
    </row>
    <row r="4" spans="1:3" x14ac:dyDescent="0.25">
      <c r="A4" s="5" t="s">
        <v>2</v>
      </c>
      <c r="B4" s="48" t="str">
        <f>'AUTOS  NOTA 322'!B3:C3</f>
        <v>CUARENTA Y CINCO CIVIL DEL CIRCUITO DE BOGOTÁ</v>
      </c>
      <c r="C4" s="48"/>
    </row>
    <row r="5" spans="1:3" x14ac:dyDescent="0.25">
      <c r="A5" s="5" t="s">
        <v>3</v>
      </c>
      <c r="B5" s="48" t="str">
        <f>'AUTOS  NOTA 322'!B4:C4</f>
        <v>ALLIANZ SEGUROS S.A., MANUEL HUMBERTO ESPINOSA</v>
      </c>
      <c r="C5" s="48"/>
    </row>
    <row r="6" spans="1:3" ht="15" customHeight="1" x14ac:dyDescent="0.25">
      <c r="A6" s="5" t="s">
        <v>4</v>
      </c>
      <c r="B6" s="48" t="str">
        <f>'AUTOS  NOTA 322'!B5:C5</f>
        <v xml:space="preserve">NIDYA JOAHNA LOPEZ CASTRO, EDISON JAIR LOPEZ CASTRO, JAVIER AUGUSTO LOPEZ CASTRO </v>
      </c>
      <c r="C6" s="48"/>
    </row>
    <row r="7" spans="1:3" ht="15" customHeight="1" x14ac:dyDescent="0.25">
      <c r="A7" s="5" t="s">
        <v>5</v>
      </c>
      <c r="B7" s="48" t="str">
        <f>'AUTOS  NOTA 322'!B6:C6</f>
        <v>DEMANDA DIRECTA</v>
      </c>
      <c r="C7" s="48"/>
    </row>
    <row r="8" spans="1:3" ht="15" customHeight="1" x14ac:dyDescent="0.25">
      <c r="A8" s="30" t="s">
        <v>118</v>
      </c>
      <c r="B8" s="48" t="str">
        <f>'AUTOS  NOTA 322'!B7:C8</f>
        <v xml:space="preserve">IVAN NORBERTO LOPEZ CASTRO </v>
      </c>
      <c r="C8" s="48"/>
    </row>
    <row r="9" spans="1:3" ht="19.149999999999999" customHeight="1" x14ac:dyDescent="0.25">
      <c r="A9" s="5" t="s">
        <v>119</v>
      </c>
      <c r="B9" s="48"/>
      <c r="C9" s="48"/>
    </row>
    <row r="10" spans="1:3" x14ac:dyDescent="0.25">
      <c r="A10" s="7" t="s">
        <v>82</v>
      </c>
      <c r="B10" s="99">
        <f>'AUTOS NOTA 324'!B20:C20</f>
        <v>90000000</v>
      </c>
      <c r="C10" s="99"/>
    </row>
    <row r="11" spans="1:3" x14ac:dyDescent="0.25">
      <c r="A11" s="7" t="s">
        <v>138</v>
      </c>
      <c r="B11" s="100">
        <f>'AUTOS NOTA 324'!B39:C39</f>
        <v>27000000</v>
      </c>
      <c r="C11" s="48"/>
    </row>
    <row r="12" spans="1:3" ht="30" x14ac:dyDescent="0.25">
      <c r="A12" s="7" t="s">
        <v>86</v>
      </c>
      <c r="B12" s="97"/>
      <c r="C12" s="98"/>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25">
      <c r="A2" t="s">
        <v>94</v>
      </c>
      <c r="B2" t="s">
        <v>45</v>
      </c>
      <c r="C2" t="s">
        <v>95</v>
      </c>
      <c r="D2" s="2" t="s">
        <v>96</v>
      </c>
      <c r="E2" s="1" t="s">
        <v>97</v>
      </c>
      <c r="F2" s="2" t="s">
        <v>79</v>
      </c>
      <c r="G2" s="4">
        <v>0.7</v>
      </c>
      <c r="H2" t="s">
        <v>14</v>
      </c>
      <c r="I2" t="s">
        <v>98</v>
      </c>
      <c r="K2" t="s">
        <v>121</v>
      </c>
      <c r="L2" s="29" t="s">
        <v>122</v>
      </c>
      <c r="M2" t="s">
        <v>99</v>
      </c>
      <c r="N2" t="s">
        <v>77</v>
      </c>
      <c r="O2" t="s">
        <v>45</v>
      </c>
    </row>
    <row r="3" spans="1:15" x14ac:dyDescent="0.25">
      <c r="A3" t="s">
        <v>99</v>
      </c>
      <c r="C3" t="s">
        <v>100</v>
      </c>
      <c r="D3" s="2" t="s">
        <v>101</v>
      </c>
      <c r="E3" s="1" t="s">
        <v>102</v>
      </c>
      <c r="F3" s="2" t="s">
        <v>77</v>
      </c>
      <c r="G3" s="4">
        <v>0.3</v>
      </c>
      <c r="H3" t="s">
        <v>103</v>
      </c>
      <c r="I3" t="s">
        <v>104</v>
      </c>
      <c r="L3" s="29"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29" t="s">
        <v>125</v>
      </c>
    </row>
    <row r="6" spans="1:15" x14ac:dyDescent="0.25">
      <c r="E6" s="1" t="s">
        <v>112</v>
      </c>
      <c r="I6" t="s">
        <v>113</v>
      </c>
      <c r="L6" s="29" t="s">
        <v>153</v>
      </c>
    </row>
    <row r="7" spans="1:15" x14ac:dyDescent="0.25">
      <c r="E7" s="1" t="s">
        <v>114</v>
      </c>
      <c r="I7" t="s">
        <v>145</v>
      </c>
      <c r="L7" s="29" t="s">
        <v>126</v>
      </c>
    </row>
    <row r="8" spans="1:15" x14ac:dyDescent="0.25">
      <c r="E8" s="1" t="s">
        <v>115</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2024-09-09T23:02:16Z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