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8_{71C7F3D3-4C3A-4DFC-8C64-14542C29F89B}" xr6:coauthVersionLast="47" xr6:coauthVersionMax="47" xr10:uidLastSave="{00000000-0000-0000-0000-000000000000}"/>
  <bookViews>
    <workbookView xWindow="-120" yWindow="-120" windowWidth="19440" windowHeight="14880" firstSheet="2"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<sst xmlns="http://schemas.openxmlformats.org/spreadsheetml/2006/main" count="248" uniqueCount="183">
  <si>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</si>
  <si>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</si>
  <si>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</si>
  <si>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</si>
  <si>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</si>
  <si>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</si>
  <si>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</si>
  <si>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</si>
  <si>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</si>
  <si>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</si>
  <si>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</si>
  <si>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</si>
  <si>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</si>
  <si>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</si>
  <si>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</si>
  <si>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</si>
  <si>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</si>
  <si>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</si>
  <si>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</si>
  <si>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</si>
  <si>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</si>
  <si>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</si>
  <si>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</si>
  <si>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</si>
  <si>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</si>
  <si>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</si>
  <si>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</si>
  <si>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</si>
  <si>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</si>
  <si>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</si>
  <si>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</si>
  <si>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</si>
  <si>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</si>
  <si>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</si>
  <si>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</si>
  <si>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</si>
  <si>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</si>
  <si>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</si>
  <si>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</si>
  <si>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</si>
  <si>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</si>
  <si>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</si>
  <si>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</si>
  <si>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</si>
  <si>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</si>
  <si>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</si>
  <si>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</si>
  <si>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</si>
  <si>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</si>
  <si>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</si>
  <si>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</si>
  <si>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</si>
  <si>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</si>
  <si>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</si>
  <si>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</si>
  <si>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</si>
  <si>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</si>
  <si>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</si>
  <si>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</si>
  <si>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</si>
  <si>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</si>
  <si>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</si>
  <si>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</si>
  <si>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</si>
  <si>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</si>
  <si>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</si>
  <si>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</si>
  <si>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</si>
  <si>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</si>
  <si>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</si>
  <si>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</si>
  <si>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</si>
  <si>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</si>
  <si>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</si>
  <si>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</si>
  <si>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</si>
  <si>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</si>
  <si>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</si>
  <si>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</si>
  <si>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</si>
  <si>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</si>
  <si>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</si>
  <si>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</si>
  <si>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</si>
  <si>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</si>
  <si>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</si>
  <si>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</si>
  <si>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</si>
  <si>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</si>
  <si>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</si>
  <si>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</si>
  <si>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</si>
  <si>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</si>
  <si>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</si>
  <si>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</si>
  <si>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</si>
  <si>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</si>
  <si>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</si>
  <si>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</si>
  <si>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</si>
  <si>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</si>
  <si>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</si>
  <si>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</si>
  <si>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</si>
  <si>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</si>
  <si>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</si>
  <si>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</si>
  <si>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</si>
  <si>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</si>
  <si>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</si>
  <si>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</si>
  <si>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</si>
  <si>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</si>
  <si>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</si>
  <si>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</si>
  <si>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</si>
  <si>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</si>
  <si>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</si>
  <si>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</si>
  <si>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</si>
  <si>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</si>
  <si>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</si>
  <si>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</si>
  <si>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</si>
  <si>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</si>
  <si>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</si>
  <si>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</si>
  <si>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</si>
  <si>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</si>
  <si>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</si>
  <si>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</si>
  <si>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</si>
  <si>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</si>
  <si>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</si>
  <si>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</si>
  <si>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</si>
  <si>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</si>
  <si>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</si>
  <si>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</si>
  <si>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</si>
  <si>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</si>
  <si>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</si>
  <si>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</si>
  <si>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</si>
  <si>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</si>
  <si>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</si>
  <si>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</si>
  <si>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</si>
  <si>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</si>
  <si>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</si>
  <si>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</si>
  <si>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</si>
  <si>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</si>
  <si>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</si>
  <si>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</si>
  <si>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</si>
  <si>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CUARENTA Y CINCO CIVIL DEL CIRCUITO DE BOGOTÁ</t>
  </si>
  <si>
    <t>110013103045-2024-00308-00</t>
  </si>
  <si>
    <t>ALLIANZ SEGUROS S.A., MANUEL HUMBERTO ESPINOSA</t>
  </si>
  <si>
    <t>NO INDICA</t>
  </si>
  <si>
    <t xml:space="preserve">IVAN NORBERTO LOPEZ CASTRO </t>
  </si>
  <si>
    <t>OCTUBRE 10 DE 1973</t>
  </si>
  <si>
    <t>47 AÑOS</t>
  </si>
  <si>
    <t>JUNIO 18 DE 2021</t>
  </si>
  <si>
    <t>1 FALLECIDO</t>
  </si>
  <si>
    <t>NO HUBO, SE SOLICITARON MEDIDAS CAUTELARES</t>
  </si>
  <si>
    <t>RKX-153</t>
  </si>
  <si>
    <t>022765924/0</t>
  </si>
  <si>
    <t>MANUEL HUMBERTO ESPINOSA</t>
  </si>
  <si>
    <t>AGOSTO 6 DE 2024</t>
  </si>
  <si>
    <t>AGOSTO 5 DE 2024</t>
  </si>
  <si>
    <t>SEPTIEMBRE 6 DE 2024</t>
  </si>
  <si>
    <t>1. El 18 de junio de 2021, aproximadamente a las 20:00 horas, ocurrió un accidente de tránsito en el kilómetro 21+350 metros de la vía que conecta La Vega con Bogotá, en el sector cruce El Rosal del municipio de Facatativá, Cundinamarca. En el accidente estuvieron involucrados el vehículo con placas RKX153, conducido por Manuel Humberto Espinosa, y el peatón Iván Norberto López Castro.
2. Iván Norberto López Castro transitaba por la berma derecha en sentido La Vega-Bogotá cuando fue atropellado por el vehículo de placas RKX153, conducido por Manuel Humberto Espinosa, quien se detuvo metros adelante.
3. El accidente fue registrado en el informe de accidente de tránsito No. C-001256318, el cual documenta las características del evento en cuanto a modo, tiempo, lugar y se indica la causal 157, que señala "no estar atento a diferentes actores viales" por parte del conductor del vehículo de placas RKX153, Manuel Humberto Espinosa.
4. A consecuencia del impacto, Iván Norberto López Castro sufrió heridas que provocaron su fallecimiento en el lugar de los hechos, sin que fuera posible trasladarlo a un centro hospitalario.</t>
  </si>
  <si>
    <t xml:space="preserve">NIDYA JOAHNA LOPEZ CASTRO, EDISON JAIR LOPEZ CASTRO, JAVIER AUGUSTO LOPEZ CASTRO </t>
  </si>
  <si>
    <t xml:space="preserve">102731607   APJ32542 </t>
  </si>
  <si>
    <t>022765924 / 0</t>
  </si>
  <si>
    <t>01/10/2020 hasta las 24:00 horas del
30/09/2021</t>
  </si>
  <si>
    <t>Daño a la vida en relación</t>
  </si>
  <si>
    <t xml:space="preserve">La contingencia se califica como EVENTUAL, toda vez que, a pesar de que la póliza Automóviles Individual Livianos Particulares Nº 022765924 / 0 presta cobertura temporal y material para los hechos objeto de la demanda, lo cierto es que dependerá del debate probatorio enervar la presunción de responsabilidad mediante una causa extraña, a través de las pruebas obrantes en el proceso.
Lo primero que debe tomarse en consideración es que la póliza Automóviles Individual Livianos Particulares Nº 022765924 / 0, cuyo asegurado es MANUEL HUMBERTO ESPINOSA, presta cobertura material y temporal, de conformidad con los hechos y pretensiones expuestas en el líbelo de la demanda. Frente a la cobertura temporal, debe señalarse que la ocurrencia del accidente de tránsito (18 de junio de 2021) se encuentra dentro de la delimitación temporal de la Póliza en mención comprendida desde el 1 de octubre de 2020 hasta el 30 de septiembre de 2021. Aunado a ello, presta cobertura material en tanto ampara la responsabilidad civil extracontractual, pretensión que se le endilga al extremo pasivo.
Por otro lado, frente a la responsabilidad del asegurado, debe señalarse que, dado que la víctima se encontraba en calidad de peatón al momento de ser impactada por el vehículo, se dará aplicación al régimen de responsabilidad por culpa presunta, razón por la que dependerá del debate probatorio enervar el nexo de causalidad mediante la causa extraña titulada "culpa exclusiva de la víctima". En virtud de ello, debe considerarse que: (i) aunque el Informe Policial del Accidente de Tránsito atribuye responsabilidad al vehículo asegurado bajo la hipótesis No. 157 ("Otra"), no se consignó en el documento cuál era el hecho imputable al automotor; (ii) adicionalmente, se observa que el mismo informe se imputa a la víctima la hipótesis 409 (Cruzar sin mirar) en su calidad de peatón; y (iii) esta misma hipótesis se encuentra en las conclusiones del informe RAT aportado por la compañía, donde se establece que la causa determinante del accidente fue el cruce desprevenido del señor Iván López Castro (Q.E.P.D.), sin tomar las medidas de precaución necesarias. Por todo lo anterior, la contingencia se califica como EVENTUAL.
Lo anterior sin perjuicio del carácter contingente del proceso.
</t>
  </si>
  <si>
    <t xml:space="preserve">EXCEPCIONES DE FONDO FRENTE A LA DEMANDA
1. INEXISTENCIA DE RESPONSABILIDAD A CARGO DE LOS DEMANDADOS COMO CONSECUENCIA DEL HECHO EXCLUSIVO DE LA VÍCTIMA.
2. INEXISTENCIA DE RESPONSABILIDAD A CARGO DE LOS DEMANDADOS POR LA FALTA DE ACREDITACIÓN DEL NEXO CAUSAL 
3. REDUCCIÓN DE LA INDEMNIZACIÓN COMO CONSECUENCIA DE LA INCIDENCIA DE LA CONDUCTA DE LA VÍCTIMA EN LA PRODUCCIÓN DEL DAÑO.
4. IMPROCEDENCIA DEL RECONOCIMIENTO Y TASACIÓN EXORBITANTE DEL DAÑO MORAL.
5. IMPROCEDENCIA DEL RECONOCIMIENTO DEL DAÑO A LA VIDA EN RELACIÓN.
EXCEPCIONES DE FONDO FRENTE AL CONTRATO DE SEGURO 
1. INEXISTENCIA DE OBLIGACIÓN DE INDEMNIZAR A CARGO DE ALLIANZ SEGUROS S.A. POR INCUMPLIMIENTO DE LAS CARGAS DEL ARTÍCULO 1077 DEL CÓDIGO DE COMERCIO
2. RIESGOS EXPRESAMENTE EXCLUIDOS EN LA PÓLIZA DE SEGURO No. 022765924 / 0
3. CARÁCTER MERAMENTE INDEMNIZATORIO QUE REVISTEN LOS CONTRATOS DE SEGUROS. 
4. EN CUALQUIER CASO, DE NINGUNA FORMA SE PODRÁ EXCEDER EL LÍMITE DEL VALOR ASEGURADO.
5. PRESCRIPCIÓN DERIVADA DEL CONTRATO DE SEGURO.
6. GENÉRICA O INNOMINADA </t>
  </si>
  <si>
    <t>Como liquidación objetiva de pretensiones se llegó a la suma de $90.000.000. Lo anterior, con base en los siguientes argumentos fácticos y jurídicos:
1. Daño Moral: Se tomó como daño moral la suma de $30.000.000 para la señora Nidya Johana Lopez Castro, en calidad de  hermana del señor Ivan Noberto Lopez Castro (Q.E.P.D), la suma de $30.000.000 para el señor Edison Jair Lopez Castro en calidad de hermano del señor Lopez Castro Y la suma de $30.000.000 el señor Edison Jair Lopez Castro en calidad de hermano del señor Lopez Castro. Este valor se fijó teniendo en cuenta que la jurisprudencia de la Corte Suprema de Justicia (Sentencia SC562－2020, MP: Ariel Salazar Ramírez) ha establecido que en caso de fallecimiento de un familiar de segundo grado de consanguinidad se les debe reconocer por daño moral la suma de $30.000.000 a cada uno de los demandantes. En ese sentido el valor total a título de daño moral corresponde a $90,000,000. 
2. Daño a la vida en relación: No se reconoce suma alguna, toda vez que los demandantes no se encuentran dentro del primer grado de consanguinidad, así como tampoco logran demostrar una afectación a sus actividades cotidianas o del disfrute del diario vivir, de modo que ante la falta de prueba fehaciente que permita establecer la existencia de esta tipología de perjuicio, no es posible reconocerlos, de conformidad con la Corte Suprema de Justicia (SC5686－2018 del 19/12/2018. M.P. Margarita Cabello Blanco).
3. Deducible: No se contempla deducible para el evento de responsabilidad civil extracontractual</t>
  </si>
  <si>
    <t>OK</t>
  </si>
  <si>
    <t>PROCEDER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</si>
</sst>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90</xdr:row>
      <xdr:rowOff>20116</xdr:rowOff>
    </xdr:to>
    <xdr:pic>
      <xdr:nvPicPr>
        <xdr:cNvPr id="2" name="Imagen 1">
          <a:extLst>
            <a:ext uri="{FF2B5EF4-FFF2-40B4-BE49-F238E27FC236}">
              <a16:creationId xmlns:a16="http://schemas.microsoft.com/office/drawing/2014/main" id="{1C8EB9D3-C9BC-05DE-34D5-33E48695064E}"/>
            </a:ext>
          </a:extLst>
        </xdr:cNvPr>
        <xdr:cNvPicPr>
          <a:picLocks noChangeAspect="1"/>
        </xdr:cNvPicPr>
      </xdr:nvPicPr>
      <xdr:blipFill>
        <a:blip xmlns:r="http://schemas.openxmlformats.org/officeDocument/2006/relationships" r:embed="rId1"/>
        <a:stretch>
          <a:fillRect/>
        </a:stretch>
      </xdr:blipFill>
      <xdr:spPr>
        <a:xfrm>
          <a:off x="0" y="9582150"/>
          <a:ext cx="11430000" cy="7640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9" zoomScaleNormal="100" workbookViewId="0">
      <selection activeCell="B25" sqref="B25:C27"/>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1" t="s">
        <v>0</v>
      </c>
      <c r="B1" s="51"/>
      <c r="C1" s="51"/>
    </row>
    <row r="2" spans="1:3" x14ac:dyDescent="0.25">
      <c r="A2" s="5" t="s">
        <v>1</v>
      </c>
      <c r="B2" s="54" t="s">
        <v>157</v>
      </c>
      <c r="C2" s="55"/>
    </row>
    <row r="3" spans="1:3" x14ac:dyDescent="0.25">
      <c r="A3" s="5" t="s">
        <v>2</v>
      </c>
      <c r="B3" s="52" t="s">
        <v>156</v>
      </c>
      <c r="C3" s="53"/>
    </row>
    <row r="4" spans="1:3" x14ac:dyDescent="0.25">
      <c r="A4" s="5" t="s">
        <v>3</v>
      </c>
      <c r="B4" s="52" t="s">
        <v>158</v>
      </c>
      <c r="C4" s="53"/>
    </row>
    <row r="5" spans="1:3" ht="31.5" customHeight="1" x14ac:dyDescent="0.25">
      <c r="A5" s="5" t="s">
        <v>4</v>
      </c>
      <c r="B5" s="52" t="s">
        <v>173</v>
      </c>
      <c r="C5" s="53"/>
    </row>
    <row r="6" spans="1:3" x14ac:dyDescent="0.25">
      <c r="A6" s="5" t="s">
        <v>5</v>
      </c>
      <c r="B6" s="48" t="s">
        <v>121</v>
      </c>
      <c r="C6" s="48"/>
    </row>
    <row r="7" spans="1:3" x14ac:dyDescent="0.25">
      <c r="A7" s="27" t="s">
        <v>6</v>
      </c>
      <c r="B7" s="52" t="s">
        <v>122</v>
      </c>
      <c r="C7" s="53"/>
    </row>
    <row r="8" spans="1:3" ht="35.450000000000003" customHeight="1" x14ac:dyDescent="0.25">
      <c r="A8" s="27" t="s">
        <v>137</v>
      </c>
      <c r="B8" s="46" t="s">
        <v>160</v>
      </c>
      <c r="C8" s="48"/>
    </row>
    <row r="9" spans="1:3" x14ac:dyDescent="0.25">
      <c r="A9" s="27" t="s">
        <v>131</v>
      </c>
      <c r="B9" s="48">
        <v>79660392</v>
      </c>
      <c r="C9" s="48"/>
    </row>
    <row r="10" spans="1:3" x14ac:dyDescent="0.25">
      <c r="A10" s="27" t="s">
        <v>7</v>
      </c>
      <c r="B10" s="46" t="s">
        <v>159</v>
      </c>
      <c r="C10" s="46"/>
    </row>
    <row r="11" spans="1:3" ht="30" customHeight="1" x14ac:dyDescent="0.25">
      <c r="A11" s="28" t="s">
        <v>8</v>
      </c>
      <c r="B11" s="46" t="s">
        <v>159</v>
      </c>
      <c r="C11" s="46"/>
    </row>
    <row r="12" spans="1:3" ht="30" customHeight="1" x14ac:dyDescent="0.25">
      <c r="A12" s="5" t="s">
        <v>9</v>
      </c>
      <c r="B12" s="46" t="s">
        <v>159</v>
      </c>
      <c r="C12" s="46"/>
    </row>
    <row r="13" spans="1:3" x14ac:dyDescent="0.25">
      <c r="A13" s="5" t="s">
        <v>10</v>
      </c>
      <c r="B13" s="46" t="s">
        <v>159</v>
      </c>
      <c r="C13" s="46"/>
    </row>
    <row r="14" spans="1:3" x14ac:dyDescent="0.25">
      <c r="A14" s="5" t="s">
        <v>11</v>
      </c>
      <c r="B14" s="47" t="s">
        <v>161</v>
      </c>
      <c r="C14" s="48"/>
    </row>
    <row r="15" spans="1:3" x14ac:dyDescent="0.25">
      <c r="A15" s="5" t="s">
        <v>144</v>
      </c>
      <c r="B15" s="48" t="s">
        <v>162</v>
      </c>
      <c r="C15" s="48"/>
    </row>
    <row r="16" spans="1:3" x14ac:dyDescent="0.25">
      <c r="A16" s="5" t="s">
        <v>12</v>
      </c>
      <c r="B16" s="48" t="s">
        <v>163</v>
      </c>
      <c r="C16" s="48"/>
    </row>
    <row r="17" spans="1:3" ht="15" customHeight="1" x14ac:dyDescent="0.25">
      <c r="A17" s="5" t="s">
        <v>13</v>
      </c>
      <c r="B17" s="46" t="s">
        <v>103</v>
      </c>
      <c r="C17" s="46"/>
    </row>
    <row r="18" spans="1:3" x14ac:dyDescent="0.25">
      <c r="A18" s="5" t="s">
        <v>15</v>
      </c>
      <c r="B18" s="46" t="s">
        <v>159</v>
      </c>
      <c r="C18" s="46"/>
    </row>
    <row r="19" spans="1:3" ht="18.75" customHeight="1" x14ac:dyDescent="0.25">
      <c r="A19" s="5" t="s">
        <v>16</v>
      </c>
      <c r="B19" s="46" t="s">
        <v>159</v>
      </c>
      <c r="C19" s="46"/>
    </row>
    <row r="20" spans="1:3" x14ac:dyDescent="0.25">
      <c r="A20" s="5" t="s">
        <v>132</v>
      </c>
      <c r="B20" s="48" t="s">
        <v>164</v>
      </c>
      <c r="C20" s="48"/>
    </row>
    <row r="21" spans="1:3" ht="17.25" customHeight="1" x14ac:dyDescent="0.25">
      <c r="A21" s="5" t="s">
        <v>17</v>
      </c>
      <c r="B21" s="46" t="s">
        <v>145</v>
      </c>
      <c r="C21" s="46"/>
    </row>
    <row r="22" spans="1:3" x14ac:dyDescent="0.25">
      <c r="A22" s="27" t="s">
        <v>19</v>
      </c>
      <c r="B22" s="43" t="s">
        <v>163</v>
      </c>
      <c r="C22" s="43"/>
    </row>
    <row r="23" spans="1:3" x14ac:dyDescent="0.25">
      <c r="A23" s="27" t="s">
        <v>20</v>
      </c>
      <c r="B23" s="45" t="s">
        <v>165</v>
      </c>
      <c r="C23" s="43"/>
    </row>
    <row r="24" spans="1:3" x14ac:dyDescent="0.25">
      <c r="A24" s="27" t="s">
        <v>21</v>
      </c>
      <c r="B24" s="45" t="s">
        <v>165</v>
      </c>
      <c r="C24" s="43"/>
    </row>
    <row r="25" spans="1:3" x14ac:dyDescent="0.25">
      <c r="A25" s="56" t="s">
        <v>146</v>
      </c>
      <c r="B25" s="43" t="s">
        <v>172</v>
      </c>
      <c r="C25" s="44"/>
    </row>
    <row r="26" spans="1:3" x14ac:dyDescent="0.25">
      <c r="A26" s="56"/>
      <c r="B26" s="44"/>
      <c r="C26" s="44"/>
    </row>
    <row r="27" spans="1:3" ht="100.5" customHeight="1" x14ac:dyDescent="0.25">
      <c r="A27" s="56"/>
      <c r="B27" s="44"/>
      <c r="C27" s="44"/>
    </row>
    <row r="28" spans="1:3" x14ac:dyDescent="0.25">
      <c r="A28" s="27" t="s">
        <v>23</v>
      </c>
      <c r="B28" s="44" t="s">
        <v>168</v>
      </c>
      <c r="C28" s="44"/>
    </row>
    <row r="29" spans="1:3" x14ac:dyDescent="0.25">
      <c r="A29" s="27" t="s">
        <v>24</v>
      </c>
      <c r="B29" s="48">
        <v>3195357</v>
      </c>
      <c r="C29" s="48"/>
    </row>
    <row r="30" spans="1:3" x14ac:dyDescent="0.25">
      <c r="A30" s="27" t="s">
        <v>25</v>
      </c>
      <c r="B30" s="44" t="s">
        <v>166</v>
      </c>
      <c r="C30" s="44"/>
    </row>
    <row r="31" spans="1:3" x14ac:dyDescent="0.25">
      <c r="A31" s="27" t="s">
        <v>133</v>
      </c>
      <c r="B31" s="44" t="s">
        <v>167</v>
      </c>
      <c r="C31" s="44"/>
    </row>
    <row r="32" spans="1:3" x14ac:dyDescent="0.25">
      <c r="A32" s="27" t="s">
        <v>26</v>
      </c>
      <c r="B32" s="49" t="s">
        <v>169</v>
      </c>
      <c r="C32" s="50"/>
    </row>
    <row r="33" spans="1:3" x14ac:dyDescent="0.25">
      <c r="A33" s="5" t="s">
        <v>27</v>
      </c>
      <c r="B33" s="47" t="s">
        <v>170</v>
      </c>
      <c r="C33" s="47"/>
    </row>
    <row r="34" spans="1:3" ht="45" x14ac:dyDescent="0.25">
      <c r="A34" s="5" t="s">
        <v>134</v>
      </c>
      <c r="B34" s="47" t="s">
        <v>171</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9" zoomScaleNormal="100" workbookViewId="0">
      <selection activeCell="A51" sqref="A51"/>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57" t="s">
        <v>28</v>
      </c>
      <c r="B1" s="57"/>
      <c r="C1" s="57"/>
    </row>
    <row r="2" spans="1:3" ht="15.75" customHeight="1" x14ac:dyDescent="0.25">
      <c r="A2" s="20" t="s">
        <v>29</v>
      </c>
      <c r="B2" s="58" t="s">
        <v>174</v>
      </c>
      <c r="C2" s="59"/>
    </row>
    <row r="3" spans="1:3" s="2" customFormat="1" x14ac:dyDescent="0.25">
      <c r="A3" s="5" t="s">
        <v>1</v>
      </c>
      <c r="B3" s="48" t="str">
        <f>'AUTOS  NOTA 322'!B2:C2</f>
        <v>110013103045-2024-00308-00</v>
      </c>
      <c r="C3" s="48"/>
    </row>
    <row r="4" spans="1:3" s="2" customFormat="1" x14ac:dyDescent="0.25">
      <c r="A4" s="5" t="s">
        <v>2</v>
      </c>
      <c r="B4" s="48" t="str">
        <f>'AUTOS  NOTA 322'!B3:C3</f>
        <v>CUARENTA Y CINCO CIVIL DEL CIRCUITO DE BOGOTÁ</v>
      </c>
      <c r="C4" s="48"/>
    </row>
    <row r="5" spans="1:3" s="2" customFormat="1" x14ac:dyDescent="0.25">
      <c r="A5" s="5" t="s">
        <v>3</v>
      </c>
      <c r="B5" s="48" t="str">
        <f>'AUTOS  NOTA 322'!B4:C4</f>
        <v>ALLIANZ SEGUROS S.A., MANUEL HUMBERTO ESPINOSA</v>
      </c>
      <c r="C5" s="48"/>
    </row>
    <row r="6" spans="1:3" s="2" customFormat="1" x14ac:dyDescent="0.25">
      <c r="A6" s="5" t="s">
        <v>4</v>
      </c>
      <c r="B6" s="48" t="str">
        <f>'AUTOS  NOTA 322'!B5:C5</f>
        <v xml:space="preserve">NIDYA JOAHNA LOPEZ CASTRO, EDISON JAIR LOPEZ CASTRO, JAVIER AUGUSTO LOPEZ CASTRO </v>
      </c>
      <c r="C6" s="48"/>
    </row>
    <row r="7" spans="1:3" s="2" customFormat="1" x14ac:dyDescent="0.25">
      <c r="A7" s="5" t="s">
        <v>5</v>
      </c>
      <c r="B7" s="48" t="str">
        <f>'AUTOS  NOTA 322'!B6:C6</f>
        <v>DEMANDA DIRECTA</v>
      </c>
      <c r="C7" s="48"/>
    </row>
    <row r="8" spans="1:3" s="2" customFormat="1" x14ac:dyDescent="0.25">
      <c r="A8" s="30" t="s">
        <v>118</v>
      </c>
      <c r="B8" s="48" t="str">
        <f>'AUTOS  NOTA 322'!B7:C8</f>
        <v xml:space="preserve">IVAN NORBERTO LOPEZ CASTRO </v>
      </c>
      <c r="C8" s="48"/>
    </row>
    <row r="9" spans="1:3" x14ac:dyDescent="0.25">
      <c r="A9" s="20" t="s">
        <v>30</v>
      </c>
      <c r="B9" s="48" t="s">
        <v>175</v>
      </c>
      <c r="C9" s="48"/>
    </row>
    <row r="10" spans="1:3" x14ac:dyDescent="0.25">
      <c r="A10" s="20" t="s">
        <v>22</v>
      </c>
      <c r="B10" s="48" t="s">
        <v>122</v>
      </c>
      <c r="C10" s="48"/>
    </row>
    <row r="11" spans="1:3" x14ac:dyDescent="0.25">
      <c r="A11" s="20" t="s">
        <v>31</v>
      </c>
      <c r="B11" s="72">
        <v>4000000000</v>
      </c>
      <c r="C11" s="73"/>
    </row>
    <row r="12" spans="1:3" x14ac:dyDescent="0.25">
      <c r="A12" s="20" t="s">
        <v>136</v>
      </c>
      <c r="B12" s="72">
        <v>0</v>
      </c>
      <c r="C12" s="73"/>
    </row>
    <row r="13" spans="1:3" x14ac:dyDescent="0.25">
      <c r="A13" s="20" t="s">
        <v>32</v>
      </c>
      <c r="B13" s="52" t="s">
        <v>94</v>
      </c>
      <c r="C13" s="53"/>
    </row>
    <row r="14" spans="1:3" x14ac:dyDescent="0.25">
      <c r="A14" s="20" t="s">
        <v>33</v>
      </c>
      <c r="B14" s="46" t="s">
        <v>176</v>
      </c>
      <c r="C14" s="48"/>
    </row>
    <row r="15" spans="1:3" x14ac:dyDescent="0.25">
      <c r="A15" s="20" t="s">
        <v>34</v>
      </c>
      <c r="B15" s="48" t="s">
        <v>35</v>
      </c>
      <c r="C15" s="48"/>
    </row>
    <row r="16" spans="1:3" x14ac:dyDescent="0.25">
      <c r="A16" s="20" t="s">
        <v>36</v>
      </c>
      <c r="B16" s="48" t="s">
        <v>35</v>
      </c>
      <c r="C16" s="48"/>
    </row>
    <row r="17" spans="1:3" x14ac:dyDescent="0.25">
      <c r="A17" s="74" t="s">
        <v>37</v>
      </c>
      <c r="B17" s="48"/>
      <c r="C17" s="48"/>
    </row>
    <row r="18" spans="1:3" x14ac:dyDescent="0.25">
      <c r="A18" s="75"/>
      <c r="B18" s="10" t="s">
        <v>39</v>
      </c>
      <c r="C18" s="10" t="s">
        <v>40</v>
      </c>
    </row>
    <row r="19" spans="1:3" x14ac:dyDescent="0.25">
      <c r="A19" s="75"/>
      <c r="B19" s="6" t="s">
        <v>143</v>
      </c>
      <c r="C19" s="6"/>
    </row>
    <row r="20" spans="1:3" x14ac:dyDescent="0.25">
      <c r="A20" s="75"/>
      <c r="B20" s="6"/>
      <c r="C20" s="6"/>
    </row>
    <row r="21" spans="1:3" x14ac:dyDescent="0.25">
      <c r="A21" s="76"/>
      <c r="B21" s="6"/>
      <c r="C21" s="6"/>
    </row>
    <row r="22" spans="1:3" x14ac:dyDescent="0.25">
      <c r="A22" s="20" t="s">
        <v>41</v>
      </c>
      <c r="B22" s="48" t="s">
        <v>45</v>
      </c>
      <c r="C22" s="48"/>
    </row>
    <row r="23" spans="1:3" x14ac:dyDescent="0.25">
      <c r="A23" s="20" t="s">
        <v>42</v>
      </c>
      <c r="B23" s="58" t="s">
        <v>45</v>
      </c>
      <c r="C23" s="59"/>
    </row>
    <row r="24" spans="1:3" x14ac:dyDescent="0.25">
      <c r="A24" s="20" t="s">
        <v>43</v>
      </c>
      <c r="B24" s="48" t="s">
        <v>97</v>
      </c>
      <c r="C24" s="48"/>
    </row>
    <row r="25" spans="1:3" x14ac:dyDescent="0.25">
      <c r="A25" s="20" t="s">
        <v>44</v>
      </c>
      <c r="B25" s="48" t="s">
        <v>45</v>
      </c>
      <c r="C25" s="48"/>
    </row>
    <row r="26" spans="1:3" x14ac:dyDescent="0.25">
      <c r="A26" s="20" t="s">
        <v>46</v>
      </c>
      <c r="B26" s="48"/>
      <c r="C26" s="48"/>
    </row>
    <row r="27" spans="1:3" x14ac:dyDescent="0.25">
      <c r="A27" s="19" t="s">
        <v>47</v>
      </c>
      <c r="B27" s="48" t="s">
        <v>35</v>
      </c>
      <c r="C27" s="48"/>
    </row>
    <row r="28" spans="1:3" x14ac:dyDescent="0.25">
      <c r="A28" s="60" t="s">
        <v>48</v>
      </c>
      <c r="B28" s="60"/>
      <c r="C28" s="60"/>
    </row>
    <row r="29" spans="1:3" x14ac:dyDescent="0.25">
      <c r="A29" s="70" t="s">
        <v>49</v>
      </c>
      <c r="B29" s="71"/>
      <c r="C29" s="11"/>
    </row>
    <row r="30" spans="1:3" x14ac:dyDescent="0.25">
      <c r="A30" s="70" t="s">
        <v>50</v>
      </c>
      <c r="B30" s="71"/>
      <c r="C30" s="11"/>
    </row>
    <row r="31" spans="1:3" x14ac:dyDescent="0.25">
      <c r="A31" s="70" t="s">
        <v>51</v>
      </c>
      <c r="B31" s="71"/>
      <c r="C31" s="12"/>
    </row>
    <row r="32" spans="1:3" x14ac:dyDescent="0.25">
      <c r="A32" s="70" t="s">
        <v>52</v>
      </c>
      <c r="B32" s="71"/>
      <c r="C32" s="11"/>
    </row>
    <row r="33" spans="1:3" x14ac:dyDescent="0.25">
      <c r="A33" s="70" t="s">
        <v>53</v>
      </c>
      <c r="B33" s="71"/>
      <c r="C33" s="11"/>
    </row>
    <row r="34" spans="1:3" x14ac:dyDescent="0.25">
      <c r="A34" s="70" t="s">
        <v>54</v>
      </c>
      <c r="B34" s="71"/>
      <c r="C34" s="13"/>
    </row>
    <row r="35" spans="1:3" x14ac:dyDescent="0.25">
      <c r="A35" s="61" t="s">
        <v>55</v>
      </c>
      <c r="B35" s="62"/>
      <c r="C35" s="14"/>
    </row>
    <row r="36" spans="1:3" x14ac:dyDescent="0.25">
      <c r="A36" s="61" t="s">
        <v>56</v>
      </c>
      <c r="B36" s="62"/>
      <c r="C36" s="15"/>
    </row>
    <row r="37" spans="1:3" x14ac:dyDescent="0.25">
      <c r="A37" s="63" t="s">
        <v>57</v>
      </c>
      <c r="B37" s="64"/>
      <c r="C37" s="15"/>
    </row>
    <row r="38" spans="1:3" x14ac:dyDescent="0.25">
      <c r="A38" s="65"/>
      <c r="B38" s="66"/>
      <c r="C38" s="15"/>
    </row>
    <row r="39" spans="1:3" x14ac:dyDescent="0.25">
      <c r="A39" s="67"/>
      <c r="B39" s="68"/>
      <c r="C39" s="15"/>
    </row>
    <row r="40" spans="1:3" x14ac:dyDescent="0.25">
      <c r="A40" s="69" t="s">
        <v>58</v>
      </c>
      <c r="B40" s="69"/>
      <c r="C40" s="69"/>
    </row>
    <row r="41" spans="1:3" x14ac:dyDescent="0.25">
      <c r="A41" s="17" t="s">
        <v>59</v>
      </c>
      <c r="B41" s="18"/>
      <c r="C41" s="15"/>
    </row>
    <row r="42" spans="1:3" x14ac:dyDescent="0.25">
      <c r="A42" s="61" t="s">
        <v>60</v>
      </c>
      <c r="B42" s="62"/>
      <c r="C42" s="15"/>
    </row>
    <row r="43" spans="1:3" x14ac:dyDescent="0.25">
      <c r="A43" s="61" t="s">
        <v>61</v>
      </c>
      <c r="B43" s="62"/>
      <c r="C43" s="15"/>
    </row>
    <row r="44" spans="1:3" x14ac:dyDescent="0.25">
      <c r="A44" s="17" t="s">
        <v>62</v>
      </c>
      <c r="B44" s="18"/>
      <c r="C44" s="15"/>
    </row>
    <row r="45" spans="1:3" x14ac:dyDescent="0.25">
      <c r="A45" s="17" t="s">
        <v>63</v>
      </c>
      <c r="B45" s="18"/>
      <c r="C45" s="15"/>
    </row>
    <row r="46" spans="1:3" x14ac:dyDescent="0.25">
      <c r="A46" s="61" t="s">
        <v>64</v>
      </c>
      <c r="B46" s="62"/>
      <c r="C46" s="15"/>
    </row>
    <row r="47" spans="1:3" x14ac:dyDescent="0.25">
      <c r="A47" s="17" t="s">
        <v>65</v>
      </c>
      <c r="B47" s="16"/>
      <c r="C47" s="15"/>
    </row>
    <row r="48" spans="1:3" x14ac:dyDescent="0.25">
      <c r="A48" s="61" t="s">
        <v>66</v>
      </c>
      <c r="B48" s="62"/>
      <c r="C48" s="15"/>
    </row>
    <row r="49" spans="1:3" x14ac:dyDescent="0.25">
      <c r="A49" s="61" t="s">
        <v>67</v>
      </c>
      <c r="B49" s="62"/>
      <c r="C49" s="15"/>
    </row>
    <row r="50" spans="1:3" x14ac:dyDescent="0.25">
      <c r="A50" s="61" t="s">
        <v>57</v>
      </c>
      <c r="B50" s="6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4" sqref="B44:C44"/>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57" t="s">
        <v>68</v>
      </c>
      <c r="B1" s="57"/>
      <c r="C1" s="57"/>
    </row>
    <row r="2" spans="1:9" ht="15" customHeight="1" x14ac:dyDescent="0.25">
      <c r="A2" s="34" t="s">
        <v>29</v>
      </c>
      <c r="B2" s="81" t="str">
        <f>'AUTOS NOTA 321'!B2:C2</f>
        <v xml:space="preserve">102731607   APJ32542 </v>
      </c>
      <c r="C2" s="82"/>
    </row>
    <row r="3" spans="1:9" x14ac:dyDescent="0.25">
      <c r="A3" s="35" t="s">
        <v>1</v>
      </c>
      <c r="B3" s="85" t="str">
        <f>'AUTOS  NOTA 322'!B2:C2</f>
        <v>110013103045-2024-00308-00</v>
      </c>
      <c r="C3" s="85"/>
    </row>
    <row r="4" spans="1:9" x14ac:dyDescent="0.25">
      <c r="A4" s="35" t="s">
        <v>2</v>
      </c>
      <c r="B4" s="85" t="str">
        <f>'AUTOS  NOTA 322'!B3:C3</f>
        <v>CUARENTA Y CINCO CIVIL DEL CIRCUITO DE BOGOTÁ</v>
      </c>
      <c r="C4" s="85"/>
    </row>
    <row r="5" spans="1:9" x14ac:dyDescent="0.25">
      <c r="A5" s="35" t="s">
        <v>3</v>
      </c>
      <c r="B5" s="85" t="str">
        <f>'AUTOS  NOTA 322'!B4:C4</f>
        <v>ALLIANZ SEGUROS S.A., MANUEL HUMBERTO ESPINOSA</v>
      </c>
      <c r="C5" s="85"/>
    </row>
    <row r="6" spans="1:9" ht="15" customHeight="1" x14ac:dyDescent="0.25">
      <c r="A6" s="35" t="s">
        <v>4</v>
      </c>
      <c r="B6" s="85" t="str">
        <f>'AUTOS  NOTA 322'!B5:C5</f>
        <v xml:space="preserve">NIDYA JOAHNA LOPEZ CASTRO, EDISON JAIR LOPEZ CASTRO, JAVIER AUGUSTO LOPEZ CASTRO </v>
      </c>
      <c r="C6" s="85"/>
    </row>
    <row r="7" spans="1:9" x14ac:dyDescent="0.25">
      <c r="A7" s="35" t="s">
        <v>5</v>
      </c>
      <c r="B7" s="85" t="str">
        <f>'AUTOS  NOTA 322'!B6:C6</f>
        <v>DEMANDA DIRECTA</v>
      </c>
      <c r="C7" s="85"/>
    </row>
    <row r="8" spans="1:9" x14ac:dyDescent="0.25">
      <c r="A8" s="37" t="s">
        <v>118</v>
      </c>
      <c r="B8" s="85" t="str">
        <f>'AUTOS  NOTA 322'!B7:C8</f>
        <v xml:space="preserve">IVAN NORBERTO LOPEZ CASTRO </v>
      </c>
      <c r="C8" s="85"/>
    </row>
    <row r="9" spans="1:9" ht="30" x14ac:dyDescent="0.25">
      <c r="A9" s="35" t="s">
        <v>69</v>
      </c>
      <c r="B9" s="79">
        <f>SUM(C11,C12,C14,C15,C17)</f>
        <v>306000000</v>
      </c>
      <c r="C9" s="80"/>
    </row>
    <row r="10" spans="1:9" x14ac:dyDescent="0.25">
      <c r="A10" s="86" t="s">
        <v>70</v>
      </c>
      <c r="B10" s="83" t="s">
        <v>71</v>
      </c>
      <c r="C10" s="84"/>
    </row>
    <row r="11" spans="1:9" x14ac:dyDescent="0.25">
      <c r="A11" s="86"/>
      <c r="B11" s="36" t="s">
        <v>72</v>
      </c>
      <c r="C11" s="31"/>
    </row>
    <row r="12" spans="1:9" x14ac:dyDescent="0.25">
      <c r="A12" s="86"/>
      <c r="B12" s="36" t="s">
        <v>73</v>
      </c>
      <c r="C12" s="31"/>
    </row>
    <row r="13" spans="1:9" x14ac:dyDescent="0.25">
      <c r="A13" s="86"/>
      <c r="B13" s="83"/>
      <c r="C13" s="84"/>
    </row>
    <row r="14" spans="1:9" x14ac:dyDescent="0.25">
      <c r="A14" s="86"/>
      <c r="B14" s="36" t="s">
        <v>116</v>
      </c>
      <c r="C14" s="39">
        <v>216000000</v>
      </c>
    </row>
    <row r="15" spans="1:9" x14ac:dyDescent="0.25">
      <c r="A15" s="86"/>
      <c r="B15" s="36" t="s">
        <v>177</v>
      </c>
      <c r="C15" s="39">
        <v>90000000</v>
      </c>
      <c r="E15" t="s">
        <v>75</v>
      </c>
      <c r="F15" s="22">
        <v>0.7</v>
      </c>
    </row>
    <row r="16" spans="1:9" x14ac:dyDescent="0.25">
      <c r="A16" s="86"/>
      <c r="B16" s="83" t="s">
        <v>76</v>
      </c>
      <c r="C16" s="84"/>
      <c r="E16" t="s">
        <v>77</v>
      </c>
      <c r="F16" s="23">
        <v>0.3</v>
      </c>
      <c r="I16" s="25"/>
    </row>
    <row r="17" spans="1:9" x14ac:dyDescent="0.25">
      <c r="A17" s="86"/>
      <c r="B17" s="36"/>
      <c r="C17" s="40"/>
      <c r="F17" s="26"/>
      <c r="I17" s="25"/>
    </row>
    <row r="18" spans="1:9" ht="23.25" customHeight="1" x14ac:dyDescent="0.25">
      <c r="A18" s="38" t="s">
        <v>78</v>
      </c>
      <c r="B18" s="81" t="s">
        <v>77</v>
      </c>
      <c r="C18" s="82"/>
    </row>
    <row r="19" spans="1:9" ht="60" x14ac:dyDescent="0.25">
      <c r="A19" s="35" t="s">
        <v>80</v>
      </c>
      <c r="B19" s="93" t="s">
        <v>178</v>
      </c>
      <c r="C19" s="94"/>
    </row>
    <row r="20" spans="1:9" ht="15" customHeight="1" x14ac:dyDescent="0.25">
      <c r="A20" s="21" t="s">
        <v>81</v>
      </c>
      <c r="B20" s="90">
        <f>((C22+C23+C25+C26+C30+C28+C32+C34+C29+C33)-C37)*C36*C38</f>
        <v>90000000</v>
      </c>
      <c r="C20" s="90"/>
    </row>
    <row r="21" spans="1:9" x14ac:dyDescent="0.25">
      <c r="A21" s="7" t="s">
        <v>82</v>
      </c>
      <c r="B21" s="95" t="s">
        <v>71</v>
      </c>
      <c r="C21" s="96"/>
    </row>
    <row r="22" spans="1:9" x14ac:dyDescent="0.25">
      <c r="A22" s="77"/>
      <c r="B22" s="36" t="s">
        <v>72</v>
      </c>
      <c r="C22" s="31">
        <v>0</v>
      </c>
    </row>
    <row r="23" spans="1:9" x14ac:dyDescent="0.25">
      <c r="A23" s="78"/>
      <c r="B23" s="36" t="s">
        <v>73</v>
      </c>
      <c r="C23" s="31">
        <v>0</v>
      </c>
    </row>
    <row r="24" spans="1:9" x14ac:dyDescent="0.25">
      <c r="A24" s="78"/>
      <c r="B24" s="83" t="s">
        <v>74</v>
      </c>
      <c r="C24" s="84"/>
    </row>
    <row r="25" spans="1:9" x14ac:dyDescent="0.25">
      <c r="A25" s="78"/>
      <c r="B25" s="36" t="s">
        <v>116</v>
      </c>
      <c r="C25" s="31">
        <v>90000000</v>
      </c>
    </row>
    <row r="26" spans="1:9" ht="28.9" customHeight="1" x14ac:dyDescent="0.25">
      <c r="A26" s="78"/>
      <c r="B26" s="36" t="s">
        <v>117</v>
      </c>
      <c r="C26" s="31">
        <v>0</v>
      </c>
    </row>
    <row r="27" spans="1:9" x14ac:dyDescent="0.25">
      <c r="A27" s="78"/>
      <c r="B27" s="83" t="s">
        <v>147</v>
      </c>
      <c r="C27" s="84"/>
    </row>
    <row r="28" spans="1:9" x14ac:dyDescent="0.25">
      <c r="A28" s="78"/>
      <c r="B28" s="36" t="s">
        <v>155</v>
      </c>
      <c r="C28" s="31">
        <v>0</v>
      </c>
    </row>
    <row r="29" spans="1:9" x14ac:dyDescent="0.25">
      <c r="A29" s="78"/>
      <c r="B29" s="36" t="s">
        <v>72</v>
      </c>
      <c r="C29" s="31">
        <v>0</v>
      </c>
    </row>
    <row r="30" spans="1:9" x14ac:dyDescent="0.25">
      <c r="A30" s="78"/>
      <c r="B30" s="36" t="s">
        <v>73</v>
      </c>
      <c r="C30" s="31">
        <v>0</v>
      </c>
    </row>
    <row r="31" spans="1:9" x14ac:dyDescent="0.25">
      <c r="A31" s="78"/>
      <c r="B31" s="83" t="s">
        <v>148</v>
      </c>
      <c r="C31" s="84"/>
    </row>
    <row r="32" spans="1:9" x14ac:dyDescent="0.25">
      <c r="A32" s="78"/>
      <c r="B32" s="36"/>
      <c r="C32" s="31"/>
    </row>
    <row r="33" spans="1:3" x14ac:dyDescent="0.25">
      <c r="A33" s="78"/>
      <c r="B33" s="36" t="s">
        <v>72</v>
      </c>
      <c r="C33" s="31">
        <v>0</v>
      </c>
    </row>
    <row r="34" spans="1:3" x14ac:dyDescent="0.25">
      <c r="A34" s="78"/>
      <c r="B34" s="36" t="s">
        <v>73</v>
      </c>
      <c r="C34" s="31">
        <v>0</v>
      </c>
    </row>
    <row r="35" spans="1:3" x14ac:dyDescent="0.25">
      <c r="A35" s="78"/>
      <c r="B35" s="83" t="s">
        <v>135</v>
      </c>
      <c r="C35" s="84"/>
    </row>
    <row r="36" spans="1:3" x14ac:dyDescent="0.25">
      <c r="A36" s="78"/>
      <c r="B36" s="36" t="s">
        <v>151</v>
      </c>
      <c r="C36" s="32">
        <v>1</v>
      </c>
    </row>
    <row r="37" spans="1:3" x14ac:dyDescent="0.25">
      <c r="A37" s="78"/>
      <c r="B37" s="36" t="s">
        <v>136</v>
      </c>
      <c r="C37" s="33">
        <v>0</v>
      </c>
    </row>
    <row r="38" spans="1:3" x14ac:dyDescent="0.25">
      <c r="A38" s="78"/>
      <c r="B38" s="36" t="s">
        <v>154</v>
      </c>
      <c r="C38" s="32">
        <v>1</v>
      </c>
    </row>
    <row r="39" spans="1:3" x14ac:dyDescent="0.25">
      <c r="A39" s="24" t="s">
        <v>83</v>
      </c>
      <c r="B39" s="90">
        <f>IFERROR(B20*(VLOOKUP(B18,E15:F17,2,0)),16666)</f>
        <v>27000000</v>
      </c>
      <c r="C39" s="90"/>
    </row>
    <row r="40" spans="1:3" ht="93" customHeight="1" x14ac:dyDescent="0.25">
      <c r="A40" s="35" t="s">
        <v>149</v>
      </c>
      <c r="B40" s="91" t="s">
        <v>180</v>
      </c>
      <c r="C40" s="92"/>
    </row>
    <row r="41" spans="1:3" ht="211.5" customHeight="1" x14ac:dyDescent="0.25">
      <c r="A41" s="35" t="s">
        <v>84</v>
      </c>
      <c r="B41" s="88" t="s">
        <v>179</v>
      </c>
      <c r="C41" s="89"/>
    </row>
    <row r="42" spans="1:3" ht="25.9" customHeight="1" x14ac:dyDescent="0.25">
      <c r="A42" s="42" t="s">
        <v>140</v>
      </c>
      <c r="B42" s="42"/>
      <c r="C42" s="42"/>
    </row>
    <row r="43" spans="1:3" x14ac:dyDescent="0.25">
      <c r="A43" s="41" t="s">
        <v>141</v>
      </c>
      <c r="B43" s="87" t="s">
        <v>181</v>
      </c>
      <c r="C43" s="87"/>
    </row>
    <row r="44" spans="1:3" ht="40.9" customHeight="1" x14ac:dyDescent="0.25">
      <c r="A44" s="41" t="s">
        <v>139</v>
      </c>
      <c r="B44" s="87" t="s">
        <v>182</v>
      </c>
      <c r="C44" s="8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7" t="s">
        <v>85</v>
      </c>
      <c r="B1" s="57"/>
      <c r="C1" s="57"/>
    </row>
    <row r="2" spans="1:3" x14ac:dyDescent="0.25">
      <c r="A2" s="20" t="s">
        <v>29</v>
      </c>
      <c r="B2" s="58" t="str">
        <f>'AUTOS NOTA 324'!B2:C2</f>
        <v xml:space="preserve">102731607   APJ32542 </v>
      </c>
      <c r="C2" s="59"/>
    </row>
    <row r="3" spans="1:3" x14ac:dyDescent="0.25">
      <c r="A3" s="5" t="s">
        <v>1</v>
      </c>
      <c r="B3" s="48" t="str">
        <f>'AUTOS  NOTA 322'!B2:C2</f>
        <v>110013103045-2024-00308-00</v>
      </c>
      <c r="C3" s="48"/>
    </row>
    <row r="4" spans="1:3" x14ac:dyDescent="0.25">
      <c r="A4" s="5" t="s">
        <v>2</v>
      </c>
      <c r="B4" s="48" t="str">
        <f>'AUTOS  NOTA 322'!B3:C3</f>
        <v>CUARENTA Y CINCO CIVIL DEL CIRCUITO DE BOGOTÁ</v>
      </c>
      <c r="C4" s="48"/>
    </row>
    <row r="5" spans="1:3" x14ac:dyDescent="0.25">
      <c r="A5" s="5" t="s">
        <v>3</v>
      </c>
      <c r="B5" s="48" t="str">
        <f>'AUTOS  NOTA 322'!B4:C4</f>
        <v>ALLIANZ SEGUROS S.A., MANUEL HUMBERTO ESPINOSA</v>
      </c>
      <c r="C5" s="48"/>
    </row>
    <row r="6" spans="1:3" ht="15" customHeight="1" x14ac:dyDescent="0.25">
      <c r="A6" s="5" t="s">
        <v>4</v>
      </c>
      <c r="B6" s="48" t="str">
        <f>'AUTOS  NOTA 322'!B5:C5</f>
        <v xml:space="preserve">NIDYA JOAHNA LOPEZ CASTRO, EDISON JAIR LOPEZ CASTRO, JAVIER AUGUSTO LOPEZ CASTRO </v>
      </c>
      <c r="C6" s="48"/>
    </row>
    <row r="7" spans="1:3" ht="15" customHeight="1" x14ac:dyDescent="0.25">
      <c r="A7" s="5" t="s">
        <v>5</v>
      </c>
      <c r="B7" s="48" t="str">
        <f>'AUTOS  NOTA 322'!B6:C6</f>
        <v>DEMANDA DIRECTA</v>
      </c>
      <c r="C7" s="48"/>
    </row>
    <row r="8" spans="1:3" ht="15" customHeight="1" x14ac:dyDescent="0.25">
      <c r="A8" s="30" t="s">
        <v>118</v>
      </c>
      <c r="B8" s="48" t="str">
        <f>'AUTOS  NOTA 322'!B7:C8</f>
        <v xml:space="preserve">IVAN NORBERTO LOPEZ CASTRO </v>
      </c>
      <c r="C8" s="48"/>
    </row>
    <row r="9" spans="1:3" ht="19.149999999999999" customHeight="1" x14ac:dyDescent="0.25">
      <c r="A9" s="5" t="s">
        <v>119</v>
      </c>
      <c r="B9" s="48"/>
      <c r="C9" s="48"/>
    </row>
    <row r="10" spans="1:3" x14ac:dyDescent="0.25">
      <c r="A10" s="7" t="s">
        <v>82</v>
      </c>
      <c r="B10" s="99">
        <f>'AUTOS NOTA 324'!B20:C20</f>
        <v>90000000</v>
      </c>
      <c r="C10" s="99"/>
    </row>
    <row r="11" spans="1:3" x14ac:dyDescent="0.25">
      <c r="A11" s="7" t="s">
        <v>138</v>
      </c>
      <c r="B11" s="100">
        <f>'AUTOS NOTA 324'!B39:C39</f>
        <v>27000000</v>
      </c>
      <c r="C11" s="48"/>
    </row>
    <row r="12" spans="1:3" ht="30" x14ac:dyDescent="0.25">
      <c r="A12" s="7" t="s">
        <v>86</v>
      </c>
      <c r="B12" s="97"/>
      <c r="C12" s="98"/>
    </row>
    <row r="13" spans="1:3" ht="45" x14ac:dyDescent="0.25">
      <c r="A13" s="5" t="s">
        <v>87</v>
      </c>
      <c r="B13" s="48"/>
      <c r="C13" s="48"/>
    </row>
    <row r="14" spans="1:3" ht="45" x14ac:dyDescent="0.25">
      <c r="A14" s="5" t="s">
        <v>88</v>
      </c>
      <c r="B14" s="48"/>
      <c r="C14" s="48"/>
    </row>
    <row r="15" spans="1:3" x14ac:dyDescent="0.25">
      <c r="A15" s="5" t="s">
        <v>89</v>
      </c>
      <c r="B15" s="6"/>
      <c r="C15" s="6"/>
    </row>
    <row r="16" spans="1:3" x14ac:dyDescent="0.25">
      <c r="A16" s="7" t="s">
        <v>90</v>
      </c>
      <c r="B16" s="48"/>
      <c r="C16" s="48"/>
    </row>
    <row r="17" spans="1:3" x14ac:dyDescent="0.25">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25">
      <c r="A2" t="s">
        <v>94</v>
      </c>
      <c r="B2" t="s">
        <v>45</v>
      </c>
      <c r="C2" t="s">
        <v>95</v>
      </c>
      <c r="D2" s="2" t="s">
        <v>96</v>
      </c>
      <c r="E2" s="1" t="s">
        <v>97</v>
      </c>
      <c r="F2" s="2" t="s">
        <v>79</v>
      </c>
      <c r="G2" s="4">
        <v>0.7</v>
      </c>
      <c r="H2" t="s">
        <v>14</v>
      </c>
      <c r="I2" t="s">
        <v>98</v>
      </c>
      <c r="K2" t="s">
        <v>121</v>
      </c>
      <c r="L2" s="29" t="s">
        <v>122</v>
      </c>
      <c r="M2" t="s">
        <v>99</v>
      </c>
      <c r="N2" t="s">
        <v>77</v>
      </c>
      <c r="O2" t="s">
        <v>45</v>
      </c>
    </row>
    <row r="3" spans="1:15" x14ac:dyDescent="0.25">
      <c r="A3" t="s">
        <v>99</v>
      </c>
      <c r="C3" t="s">
        <v>100</v>
      </c>
      <c r="D3" s="2" t="s">
        <v>101</v>
      </c>
      <c r="E3" s="1" t="s">
        <v>102</v>
      </c>
      <c r="F3" s="2" t="s">
        <v>77</v>
      </c>
      <c r="G3" s="4">
        <v>0.3</v>
      </c>
      <c r="H3" t="s">
        <v>103</v>
      </c>
      <c r="I3" t="s">
        <v>104</v>
      </c>
      <c r="L3" s="29" t="s">
        <v>123</v>
      </c>
      <c r="M3" t="s">
        <v>105</v>
      </c>
      <c r="N3" t="s">
        <v>79</v>
      </c>
    </row>
    <row r="4" spans="1:15" x14ac:dyDescent="0.25">
      <c r="A4" t="s">
        <v>105</v>
      </c>
      <c r="C4" t="s">
        <v>38</v>
      </c>
      <c r="E4" s="1" t="s">
        <v>106</v>
      </c>
      <c r="H4" t="s">
        <v>107</v>
      </c>
      <c r="I4" t="s">
        <v>18</v>
      </c>
      <c r="L4" t="s">
        <v>124</v>
      </c>
    </row>
    <row r="5" spans="1:15" x14ac:dyDescent="0.25">
      <c r="A5" t="s">
        <v>108</v>
      </c>
      <c r="E5" s="1" t="s">
        <v>109</v>
      </c>
      <c r="H5" t="s">
        <v>110</v>
      </c>
      <c r="I5" t="s">
        <v>111</v>
      </c>
      <c r="L5" s="29" t="s">
        <v>125</v>
      </c>
    </row>
    <row r="6" spans="1:15" x14ac:dyDescent="0.25">
      <c r="E6" s="1" t="s">
        <v>112</v>
      </c>
      <c r="I6" t="s">
        <v>113</v>
      </c>
      <c r="L6" s="29" t="s">
        <v>153</v>
      </c>
    </row>
    <row r="7" spans="1:15" x14ac:dyDescent="0.25">
      <c r="E7" s="1" t="s">
        <v>114</v>
      </c>
      <c r="I7" t="s">
        <v>145</v>
      </c>
      <c r="L7" s="29" t="s">
        <v>126</v>
      </c>
    </row>
    <row r="8" spans="1:15" x14ac:dyDescent="0.25">
      <c r="E8" s="1" t="s">
        <v>115</v>
      </c>
      <c r="L8" s="29" t="s">
        <v>147</v>
      </c>
    </row>
    <row r="9" spans="1:15" x14ac:dyDescent="0.25">
      <c r="L9" s="29" t="s">
        <v>127</v>
      </c>
    </row>
    <row r="10" spans="1:15" x14ac:dyDescent="0.25">
      <c r="L10" s="29" t="s">
        <v>128</v>
      </c>
    </row>
    <row r="11" spans="1:15" x14ac:dyDescent="0.25">
      <c r="L11" s="29" t="s">
        <v>129</v>
      </c>
    </row>
    <row r="12" spans="1:15" x14ac:dyDescent="0.25">
      <c r="L12" s="29" t="s">
        <v>130</v>
      </c>
    </row>
    <row r="13" spans="1:15" x14ac:dyDescent="0.2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2024-08-27T20:37:07Z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