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4B583F23-C104-4193-8AA5-23B4171BF1CD}"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definedNames>
    <definedName name="Posición">#REF!</definedName>
    <definedName name="Probabi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5" l="1"/>
  <c r="B8" i="11" s="1"/>
  <c r="B17" i="11"/>
  <c r="B28" i="11" s="1"/>
  <c r="C10" i="1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<sst xmlns="http://schemas.openxmlformats.org/spreadsheetml/2006/main" count="220" uniqueCount="165">
  <si>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</si>
  <si>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</si>
  <si>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</si>
  <si>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</si>
  <si>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</si>
  <si>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</si>
  <si>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</si>
  <si>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</si>
  <si>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</si>
  <si>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</si>
  <si>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</si>
  <si>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</si>
  <si>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</si>
  <si>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</si>
  <si>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</si>
  <si>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</si>
  <si>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</si>
  <si>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</si>
  <si>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</si>
  <si>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</si>
  <si>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</si>
  <si>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</si>
  <si>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</si>
  <si>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</si>
  <si>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</si>
  <si>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</si>
  <si>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</si>
  <si>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</si>
  <si>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</si>
  <si>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</si>
  <si>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</si>
  <si>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</si>
  <si>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</si>
  <si>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</si>
  <si>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</si>
  <si>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</si>
  <si>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</si>
  <si>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</si>
  <si>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</si>
  <si>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</si>
  <si>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</si>
  <si>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</si>
  <si>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</si>
  <si>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</si>
  <si>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</si>
  <si>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</si>
  <si>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</si>
  <si>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</si>
  <si>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</si>
  <si>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</si>
  <si>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</si>
  <si>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</si>
  <si>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</si>
  <si>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</si>
  <si>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</si>
  <si>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</si>
  <si>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</si>
  <si>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</si>
  <si>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</si>
  <si>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</si>
  <si>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</si>
  <si>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</si>
  <si>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</si>
  <si>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</si>
  <si>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</si>
  <si>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</si>
  <si>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</si>
  <si>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</si>
  <si>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</si>
  <si>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</si>
  <si>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</si>
  <si>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</si>
  <si>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</si>
  <si>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</si>
  <si>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</si>
  <si>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</si>
  <si>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</si>
  <si>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</si>
  <si>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</si>
  <si>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</si>
  <si>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</si>
  <si>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</si>
  <si>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</si>
  <si>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</si>
  <si>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</si>
  <si>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</si>
  <si>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</si>
  <si>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</si>
  <si>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</si>
  <si>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</si>
  <si>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</si>
  <si>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</si>
  <si>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</si>
  <si>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</si>
  <si>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</si>
  <si>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</si>
  <si>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</si>
  <si>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</si>
  <si>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</si>
  <si>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</si>
  <si>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</si>
  <si>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</si>
  <si>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</si>
  <si>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</si>
  <si>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</si>
  <si>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</si>
  <si>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</si>
  <si>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</si>
  <si>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</si>
  <si>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</si>
  <si>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</si>
  <si>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</si>
  <si>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</si>
  <si>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</si>
  <si>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</si>
  <si>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</si>
  <si>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</si>
  <si>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</si>
  <si>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</si>
  <si>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</si>
  <si>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</si>
  <si>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</si>
  <si>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</si>
  <si>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</si>
  <si>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</si>
  <si>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</si>
  <si>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</si>
  <si>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</si>
  <si>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</si>
  <si>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</si>
  <si>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</si>
  <si>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</si>
  <si>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</si>
  <si>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</si>
  <si>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PREDIOS, LABORES Y OPERACIONES</t>
  </si>
  <si>
    <t>Daño Moral</t>
  </si>
  <si>
    <t>Daño a la Salud o Daño a la vida en relacion</t>
  </si>
  <si>
    <t>Derecho a la Familia, al buen nombre y a la Honrra</t>
  </si>
  <si>
    <t xml:space="preserve">SINIESTRO   LEGIS </t>
  </si>
  <si>
    <t>760012333000-2021-00896-00</t>
  </si>
  <si>
    <t>Alix David Ortiz Quiñones</t>
  </si>
  <si>
    <t>27 de julio de 2019</t>
  </si>
  <si>
    <t>19 de junio de 2020</t>
  </si>
  <si>
    <t>9 de septiembre de 2020</t>
  </si>
  <si>
    <t>De conformidad con los hechos narrados en la demanda, el señor ALIX DAVID ORTIZ QUIÑONES, el 27 de julio de 2019, mientras se encontraba laborando como ayudante de construcción, sufrió una descarga eléctrica de alta tensión, al entrar en contacto con la red eléctrica, sufriendo múltiples lesiones en su cuerpo, que fueron tratadas en el Hospital Universitario del Valle, en el que estuvo hospitalizado desde la fecha de los hechos hasta el 10 de agosto de 2019, día de su fallecimiento a causa de la gravedad de sus lesiones</t>
  </si>
  <si>
    <t>Lucro cesante</t>
  </si>
  <si>
    <t>22336221</t>
  </si>
  <si>
    <t>11 de julio de 2024</t>
  </si>
  <si>
    <t>9 de julio de 2024</t>
  </si>
  <si>
    <t>30 de julio de 2024</t>
  </si>
  <si>
    <t>TRIBUNAL ADMINISTRATIVO DEL VALLE DEL CAUCA</t>
  </si>
  <si>
    <t>DISTRITO DE SANTIAGO DE CALI
EMCALI E.I.C.E E.S.P</t>
  </si>
  <si>
    <t>CEFERINO ORTIZ (Padre de la víctima)
LUZ NEIRA CORTÉS QUIÑONES (Hermana de lavíctima)
JHON ANDERSON ORTIZ QUIÑONES (Hermano de lavíctima) 
LICETH VICTORIA ORTIZ (Hermana de lavíctima)</t>
  </si>
  <si>
    <t xml:space="preserve">EMPRESAS MUNICIPALES DE CALI EIC ESP </t>
  </si>
  <si>
    <t>890399003-4</t>
  </si>
  <si>
    <t>PLO</t>
  </si>
  <si>
    <t>21-09-2018 HASTA 21-10-2019</t>
  </si>
  <si>
    <t>ALLIANZ</t>
  </si>
  <si>
    <t>PREVISORA</t>
  </si>
  <si>
    <t>X</t>
  </si>
  <si>
    <t>PEDIENTE LA DEMOSTRACION DEL NEXO CAUSAL</t>
  </si>
  <si>
    <t>83302701 APJ 32508</t>
  </si>
  <si>
    <t>Liquidación objetiva de pretensiones: 
La liquidación objetiva de pretensiones es de $204.000.000 a la cual se llegó de la siguiente forma: 
Daño moral: teniendo en cuenta los montos de indemnización del daño moral acogida por el Consejo de Estado en casos de muerte, se reconocería de la siguiente manera:
-	CEFERINO ORTIZ (padre de la víctima directa): 100 SMLMV
-	LUZ NEIRA CORTÉS QUIÑONES (hermano de la víctima directa): 50 SMLMV
-	JHON ANDERSON ORTIZ QUIÑONES (hermano de la víctima directa): 50 SMLMV
-	LICETH VICTORIA ORTIZ (hermano de la víctima directa): 50 SMLMV.
Lucro cesante: No se reconoce indemnización en cuanto no se aportó prueba de que el señor Alix David Ortiz Quiñones se encontrara vinculado laboralmente al momento de los hechos, ni la cuantía de sus ingresos, así como tampoco que los demandantes dependieran económicamente del fallecido o al menos que recibían alguna ayuda económica de parte de este. 
Daño emergente: No se reconoce indemnización en cuanto no se precisó en qué consistió el perjuicio ni su cuantía. Tampoco se aportó ninguna prueba que permitiera inferir que la parte actora haya realizado algún pago con ocasión del fallecimiento del señor Alix David Ortiz Quiñones.
Límite máximo de asegurabilidad: $10.000.000.000
Deducible: 10% de la perdida ($32.500.000), mínimo $70.000.000
Coaseguro: 80%</t>
  </si>
  <si>
    <t xml:space="preserve">1.	Frente a la demanda: 
1.1.	CULPA EXCLUSIVA DE LA VICTIMA
1.2.	HECHO DE UN TERCERO INDETERMINADO U OTRA CAUSA EXTRAÑA
1.3.	INEXISTENCIA DE FALLA EN EL SERVICIO DE EMCALI E.I.E.C. E.S.P.- LA PARTE ACTORA NO ACREDITA LAS CONDICIONES DE TIEMPO, MODO Y LUGAR DEL ACCIDENTE
1.4.	INEXISTENCIA DEL NEXO CAUSAL 
1.5.	DE MANERA SUBSIDIARIA, SE DEBE REDUCIR LA CONDENA POR LA CONCURRENCIA DE CULPAS
1.6.	IMPROCEDENCIA DEL DAÑO MORAL
1.7.	FALTA DE PRUEBA DEL LUCRO CESANTE
1.8.	IMPROCEDENCIA Y FALTA DE PRUEBA DEL DAÑO EMERGENTE
1.9.	EXCEPCIONES PLANTEADAS POR EMCALI E.I.E.C. E.S.P.
1.10.	GENERICA E IMNOMINADA
2.	Frente al llamamiento en garantía. 
2.1.	PRESCRIPCION ORDINARIA DE LAS ACCIONES DERIVADAS DEL CONTRATO DE SEGURO DOCUMENTADO EN LA PÓLIZA DE RESPONSABILIDAD CIVIL EXTRACONTRACTUAL No. 22336221/0.
2.2.	INEXISTENCIA DE SINIESTRO POR LA NO REALIZACIÓN DEL RIESGO ASEGURADO EN LA PÓLIZA DE RESPONSABILIDAD CIVIL EXTRACONTRACTUAL No. 22336221/0 NO ES EXIGIBLE LA OBLIGACIÓN INDEMNIZATORIA A CARGO DE ALLIANZ SEGUROS S.A.
2.3.	LA OBLIGACION DE ALLIANZ SEGUROS S.A. SE CIRCUNSCRIBE AL PORCENTAJE DE PARTICIPACION, TENIENDO EN CUENTA EL COASEGURO Y LA INEXISTENCIA DE SOLIDARIDAD ENTRE LAS COASEGURADORAS 
2.4.	DEDUCIBLE A CARGO DEL ASEGURADO
2.5.	EXISTENCIA DE UN LIMITE MÁXIMO DE RESPONSABILIDAD SUJETO A LA DISPONIBILIDAD DEL VALOR ASEGURADO EN LA PÓLIZA DE RESPONSABILIDAD CIVIL EXTRACONTRACTUAL No. 22336221/0
2.6.	RIESGOS EXPRESAMENTE EXCLUIDOS EN LA PÓLIZA.
2.7.	CARÁCTER MERAMENTE INDEMNIZATORIO QUE REVISTEN LOS CONTRATOS DE SEGUROS 
2.8.	INEXISTENCIA DE SOLIDARIDAD POR PASIVA ENTRE EL ASEGURADO Y LA ASEGURADORA
2.9.	DISPONIBILIDAD DEL VALOR ASEGURADO
2.10.	PAGO POR REEMBOLSO
2.11.	GENÉRICA O INNOMINADA Y OTRAS </t>
  </si>
  <si>
    <t xml:space="preserve">La contingencia es remota porque la póliza no ofrece cobertura material en cuanto esta se ve afectada por la prescripción de la acción derivada del contrato de seguro. Por otra parte, presta cobertura temporal y no se ha demostrado la responsabilidad del asegurado.
En cuanto al contrato de seguro: La póliza de Responsabilidad Civil Extracontractual No. 22336221/0 no presta cobertura material en cuanto, si bien se ampara la responsabilidad civil extracontractual en que incurra el asegurado, esta se ve afectada por la prescripción de la acción derivada del contrato de seguro, teniendo en cuenta que la primera reclamación al asegurado se realizó el 19 de junio de 2020 con la radicación de la solicitud de conciliación extrajudicial y fue solo hasta el 29 de julio de 2022 que se efectuó el llamamiento en garantía, es decir, después de haber transcurrido más de 2 años, 1 mes y 10 días. Por otro lado, temporalmente ofrece cobertura en cuanto la póliza se pactó en la modalidad de cobertura por ocurrencia, con una vigencia que va desde el 21/09/2018 hasta el 20/09/2019 y los hechos ocurrieron 27 de julio de 2019, es decir, dentro de la vigencia de la póliza.
En cuanto a la responsabilidad del asegurado: la contingencia es remota porque no se ha demostrado la responsabilidad del asegurado. Por una parte, no se aportó con la demanda pruebas que demuestren las circunstancias de tiempo, modo y lugar del accidente donde resultó electrocutado el señor Alix David Ortiz Quiñones, no obstante se debe tener en cuenta que la red eléctrica ubicada en el inmueble donde presuntamente ocurrieron los hechos es de propiedad de EMCALI, por lo cual tenía a su cargo la obligación de tomar las medidas de prevención del riesgo frente a estas. Por otra parte, se aportó con la demanda un Dictamen Pericial en el cual se concluye que EmCali violó el reglamento técnico Retie -2013, por no cumplir con las distancias mínimas de 2.30 metros del cableado, sin embargo, en este no se hace referencia al año en que se instaló la red eléctrica ni las condiciones en que se encontraba el inmueble en ese momento. A su vez, obra el informe técnico presentado por el jefe de mantenimiento de EmCali, donde se señala que entre diciembre de 2014 y enero de 2015 se realizaron las revisiones a los predios y el inmueble cumplía con la distancia mínima, además que las modificantes y construcciones del inmueble se realizaron sin licencia, por lo cual es posible atribuir una violación de dichas normas al propietario del inmueble, configurándose el hecho de un tercero. Adicionalmente, la parte actora no aportó ninguna prueba de que la victima estuviera capacitado para realizar trabajos en altura, ni que contara con los elementos de seguridad para realizar la actividad, por lo que se configuró la culpa de la víctima. Lo anterior,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</si>
</sst>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2" fontId="6" fillId="7" borderId="1" xfId="1" applyFont="1" applyFill="1" applyBorder="1" applyAlignment="1">
      <alignment horizontal="center" vertical="top"/>
    </xf>
    <xf numFmtId="3" fontId="0" fillId="0" borderId="0" xfId="0" applyNumberFormat="1" applyProtection="1">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3" fontId="0" fillId="0" borderId="1" xfId="0" applyNumberFormat="1" applyBorder="1" applyAlignment="1">
      <alignment horizontal="justify" vertical="top"/>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44" fontId="0" fillId="0" borderId="3" xfId="3" applyFont="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8"/>
  <sheetViews>
    <sheetView topLeftCell="A3" zoomScale="89" zoomScaleNormal="115" workbookViewId="0">
      <selection activeCell="A2" sqref="A2: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2" t="s">
        <v>41</v>
      </c>
      <c r="B1" s="52"/>
      <c r="C1" s="52"/>
    </row>
    <row r="2" spans="1:3" x14ac:dyDescent="0.25">
      <c r="A2" s="5" t="s">
        <v>11</v>
      </c>
      <c r="B2" s="53" t="s">
        <v>139</v>
      </c>
      <c r="C2" s="54"/>
    </row>
    <row r="3" spans="1:3" x14ac:dyDescent="0.25">
      <c r="A3" s="5" t="s">
        <v>0</v>
      </c>
      <c r="B3" s="55" t="s">
        <v>150</v>
      </c>
      <c r="C3" s="56"/>
    </row>
    <row r="4" spans="1:3" ht="36.75" customHeight="1" x14ac:dyDescent="0.25">
      <c r="A4" s="5" t="s">
        <v>108</v>
      </c>
      <c r="B4" s="50" t="s">
        <v>151</v>
      </c>
      <c r="C4" s="56"/>
    </row>
    <row r="5" spans="1:3" ht="57" customHeight="1" x14ac:dyDescent="0.25">
      <c r="A5" s="5" t="s">
        <v>1</v>
      </c>
      <c r="B5" s="50" t="s">
        <v>152</v>
      </c>
      <c r="C5" s="56"/>
    </row>
    <row r="6" spans="1:3" x14ac:dyDescent="0.25">
      <c r="A6" s="5" t="s">
        <v>109</v>
      </c>
      <c r="B6" s="37" t="s">
        <v>132</v>
      </c>
      <c r="C6" s="37"/>
    </row>
    <row r="7" spans="1:3" x14ac:dyDescent="0.25">
      <c r="A7" s="5" t="s">
        <v>2</v>
      </c>
      <c r="B7" s="37" t="s">
        <v>140</v>
      </c>
      <c r="C7" s="37"/>
    </row>
    <row r="8" spans="1:3" x14ac:dyDescent="0.25">
      <c r="A8" s="5" t="s">
        <v>3</v>
      </c>
      <c r="B8" s="49" t="s">
        <v>141</v>
      </c>
      <c r="C8" s="49"/>
    </row>
    <row r="9" spans="1:3" x14ac:dyDescent="0.25">
      <c r="A9" s="5" t="s">
        <v>4</v>
      </c>
      <c r="B9" s="49" t="s">
        <v>142</v>
      </c>
      <c r="C9" s="49"/>
    </row>
    <row r="10" spans="1:3" x14ac:dyDescent="0.25">
      <c r="A10" s="5" t="s">
        <v>5</v>
      </c>
      <c r="B10" s="49" t="s">
        <v>143</v>
      </c>
      <c r="C10" s="49"/>
    </row>
    <row r="11" spans="1:3" ht="23.25" customHeight="1" x14ac:dyDescent="0.25">
      <c r="A11" s="5" t="s">
        <v>27</v>
      </c>
      <c r="B11" s="50" t="s">
        <v>134</v>
      </c>
      <c r="C11" s="51"/>
    </row>
    <row r="12" spans="1:3" x14ac:dyDescent="0.25">
      <c r="A12" s="38" t="s">
        <v>118</v>
      </c>
      <c r="B12" s="37" t="s">
        <v>144</v>
      </c>
      <c r="C12" s="37"/>
    </row>
    <row r="13" spans="1:3" ht="30" customHeight="1" x14ac:dyDescent="0.25">
      <c r="A13" s="38"/>
      <c r="B13" s="37"/>
      <c r="C13" s="37"/>
    </row>
    <row r="14" spans="1:3" ht="168.75" customHeight="1" x14ac:dyDescent="0.25">
      <c r="A14" s="38"/>
      <c r="B14" s="37"/>
      <c r="C14" s="37"/>
    </row>
    <row r="15" spans="1:3" ht="30" x14ac:dyDescent="0.25">
      <c r="A15" s="5" t="s">
        <v>46</v>
      </c>
      <c r="B15" s="43">
        <f>SUM(C17,C18,C19,C20,C22)</f>
        <v>812051995.76999998</v>
      </c>
      <c r="C15" s="44"/>
    </row>
    <row r="16" spans="1:3" ht="18" customHeight="1" x14ac:dyDescent="0.25">
      <c r="A16" s="45" t="s">
        <v>47</v>
      </c>
      <c r="B16" s="46" t="s">
        <v>51</v>
      </c>
      <c r="C16" s="46"/>
    </row>
    <row r="17" spans="1:3" ht="20.25" customHeight="1" x14ac:dyDescent="0.25">
      <c r="A17" s="45"/>
      <c r="B17" s="11" t="s">
        <v>135</v>
      </c>
      <c r="C17" s="6">
        <v>325000000</v>
      </c>
    </row>
    <row r="18" spans="1:3" ht="15.75" customHeight="1" x14ac:dyDescent="0.25">
      <c r="A18" s="45"/>
      <c r="B18" s="11" t="s">
        <v>136</v>
      </c>
      <c r="C18" s="6">
        <v>0</v>
      </c>
    </row>
    <row r="19" spans="1:3" x14ac:dyDescent="0.25">
      <c r="A19" s="45"/>
      <c r="B19" s="11" t="s">
        <v>137</v>
      </c>
      <c r="C19" s="6">
        <v>0</v>
      </c>
    </row>
    <row r="20" spans="1:3" x14ac:dyDescent="0.25">
      <c r="A20" s="45"/>
      <c r="B20" s="11" t="s">
        <v>51</v>
      </c>
      <c r="C20" s="6">
        <v>0</v>
      </c>
    </row>
    <row r="21" spans="1:3" x14ac:dyDescent="0.25">
      <c r="A21" s="45"/>
      <c r="B21" s="47" t="s">
        <v>48</v>
      </c>
      <c r="C21" s="48"/>
    </row>
    <row r="22" spans="1:3" x14ac:dyDescent="0.25">
      <c r="A22" s="45"/>
      <c r="B22" s="11" t="s">
        <v>145</v>
      </c>
      <c r="C22" s="34">
        <v>487051995.76999998</v>
      </c>
    </row>
    <row r="23" spans="1:3" x14ac:dyDescent="0.25">
      <c r="A23" s="5" t="s">
        <v>6</v>
      </c>
      <c r="B23" s="37" t="s">
        <v>153</v>
      </c>
      <c r="C23" s="37"/>
    </row>
    <row r="24" spans="1:3" x14ac:dyDescent="0.25">
      <c r="A24" s="5" t="s">
        <v>7</v>
      </c>
      <c r="B24" s="39" t="s">
        <v>154</v>
      </c>
      <c r="C24" s="37"/>
    </row>
    <row r="25" spans="1:3" x14ac:dyDescent="0.25">
      <c r="A25" s="5" t="s">
        <v>8</v>
      </c>
      <c r="B25" s="40" t="s">
        <v>146</v>
      </c>
      <c r="C25" s="40"/>
    </row>
    <row r="26" spans="1:3" x14ac:dyDescent="0.25">
      <c r="A26" s="5" t="s">
        <v>42</v>
      </c>
      <c r="B26" s="41" t="s">
        <v>147</v>
      </c>
      <c r="C26" s="42"/>
    </row>
    <row r="27" spans="1:3" x14ac:dyDescent="0.25">
      <c r="A27" s="5" t="s">
        <v>9</v>
      </c>
      <c r="B27" s="36" t="s">
        <v>148</v>
      </c>
      <c r="C27" s="36"/>
    </row>
    <row r="28" spans="1:3" x14ac:dyDescent="0.25">
      <c r="A28" s="5" t="s">
        <v>10</v>
      </c>
      <c r="B28" s="37" t="s">
        <v>149</v>
      </c>
      <c r="C28" s="37"/>
    </row>
  </sheetData>
  <mergeCells count="23">
    <mergeCell ref="B8:C8"/>
    <mergeCell ref="B9:C9"/>
    <mergeCell ref="B10:C10"/>
    <mergeCell ref="B11:C11"/>
    <mergeCell ref="A1:C1"/>
    <mergeCell ref="B7:C7"/>
    <mergeCell ref="B2:C2"/>
    <mergeCell ref="B3:C3"/>
    <mergeCell ref="B4:C4"/>
    <mergeCell ref="B5:C5"/>
    <mergeCell ref="B6:C6"/>
    <mergeCell ref="B27:C27"/>
    <mergeCell ref="B28:C28"/>
    <mergeCell ref="A12:A14"/>
    <mergeCell ref="B12:C14"/>
    <mergeCell ref="B23:C23"/>
    <mergeCell ref="B24:C24"/>
    <mergeCell ref="B25:C25"/>
    <mergeCell ref="B26:C26"/>
    <mergeCell ref="B15:C15"/>
    <mergeCell ref="A16:A22"/>
    <mergeCell ref="B16:C16"/>
    <mergeCell ref="B21:C2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18" zoomScale="70" zoomScaleNormal="70" workbookViewId="0">
      <selection activeCell="B11" sqref="B11:C11"/>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7" t="s">
        <v>40</v>
      </c>
      <c r="B1" s="67"/>
      <c r="C1" s="67"/>
    </row>
    <row r="2" spans="1:3" x14ac:dyDescent="0.25">
      <c r="A2" s="13" t="s">
        <v>25</v>
      </c>
      <c r="B2" s="68" t="s">
        <v>161</v>
      </c>
      <c r="C2" s="69"/>
    </row>
    <row r="3" spans="1:3" x14ac:dyDescent="0.25">
      <c r="A3" s="5" t="s">
        <v>11</v>
      </c>
      <c r="B3" s="37" t="str">
        <f>'GENERALES NOTA 322'!B2:C2</f>
        <v>760012333000-2021-00896-00</v>
      </c>
      <c r="C3" s="37"/>
    </row>
    <row r="4" spans="1:3" x14ac:dyDescent="0.25">
      <c r="A4" s="5" t="s">
        <v>0</v>
      </c>
      <c r="B4" s="37" t="str">
        <f>'GENERALES NOTA 322'!B3:C3</f>
        <v>TRIBUNAL ADMINISTRATIVO DEL VALLE DEL CAUCA</v>
      </c>
      <c r="C4" s="37"/>
    </row>
    <row r="5" spans="1:3" x14ac:dyDescent="0.25">
      <c r="A5" s="5" t="s">
        <v>108</v>
      </c>
      <c r="B5" s="37" t="str">
        <f>'GENERALES NOTA 322'!B4:C4</f>
        <v>DISTRITO DE SANTIAGO DE CALI
EMCALI E.I.C.E E.S.P</v>
      </c>
      <c r="C5" s="37"/>
    </row>
    <row r="6" spans="1:3" x14ac:dyDescent="0.25">
      <c r="A6" s="5" t="s">
        <v>1</v>
      </c>
      <c r="B6" s="37" t="str">
        <f>'GENERALES NOTA 322'!B5:C5</f>
        <v>CEFERINO ORTIZ (Padre de la víctima)
LUZ NEIRA CORTÉS QUIÑONES (Hermana de lavíctima)
JHON ANDERSON ORTIZ QUIÑONES (Hermano de lavíctima) 
LICETH VICTORIA ORTIZ (Hermana de lavíctima)</v>
      </c>
      <c r="C6" s="37"/>
    </row>
    <row r="7" spans="1:3" x14ac:dyDescent="0.25">
      <c r="A7" s="5" t="s">
        <v>109</v>
      </c>
      <c r="B7" s="37" t="str">
        <f>'GENERALES NOTA 322'!B6:C6</f>
        <v>LLAMADA EN GARANTIA</v>
      </c>
      <c r="C7" s="37"/>
    </row>
    <row r="8" spans="1:3" x14ac:dyDescent="0.25">
      <c r="A8" s="13" t="s">
        <v>26</v>
      </c>
      <c r="B8" s="37">
        <v>22336221</v>
      </c>
      <c r="C8" s="37"/>
    </row>
    <row r="9" spans="1:3" x14ac:dyDescent="0.25">
      <c r="A9" s="13" t="s">
        <v>27</v>
      </c>
      <c r="B9" s="37" t="s">
        <v>155</v>
      </c>
      <c r="C9" s="37"/>
    </row>
    <row r="10" spans="1:3" x14ac:dyDescent="0.25">
      <c r="A10" s="13" t="s">
        <v>77</v>
      </c>
      <c r="B10" s="70">
        <v>10000000000</v>
      </c>
      <c r="C10" s="71"/>
    </row>
    <row r="11" spans="1:3" x14ac:dyDescent="0.25">
      <c r="A11" s="13" t="s">
        <v>114</v>
      </c>
      <c r="B11" s="70">
        <v>70000000</v>
      </c>
      <c r="C11" s="72"/>
    </row>
    <row r="12" spans="1:3" x14ac:dyDescent="0.25">
      <c r="A12" s="13" t="s">
        <v>60</v>
      </c>
      <c r="B12" s="55" t="s">
        <v>68</v>
      </c>
      <c r="C12" s="56"/>
    </row>
    <row r="13" spans="1:3" x14ac:dyDescent="0.25">
      <c r="A13" s="13" t="s">
        <v>28</v>
      </c>
      <c r="B13" s="37" t="s">
        <v>156</v>
      </c>
      <c r="C13" s="37"/>
    </row>
    <row r="14" spans="1:3" x14ac:dyDescent="0.25">
      <c r="A14" s="13" t="s">
        <v>29</v>
      </c>
      <c r="B14" s="37" t="s">
        <v>32</v>
      </c>
      <c r="C14" s="37"/>
    </row>
    <row r="15" spans="1:3" x14ac:dyDescent="0.25">
      <c r="A15" s="13" t="s">
        <v>30</v>
      </c>
      <c r="B15" s="37" t="s">
        <v>32</v>
      </c>
      <c r="C15" s="37"/>
    </row>
    <row r="16" spans="1:3" x14ac:dyDescent="0.25">
      <c r="A16" s="65" t="s">
        <v>31</v>
      </c>
      <c r="B16" s="37" t="s">
        <v>72</v>
      </c>
      <c r="C16" s="37"/>
    </row>
    <row r="17" spans="1:3" x14ac:dyDescent="0.25">
      <c r="A17" s="66"/>
      <c r="B17" s="9" t="s">
        <v>39</v>
      </c>
      <c r="C17" s="10" t="s">
        <v>15</v>
      </c>
    </row>
    <row r="18" spans="1:3" x14ac:dyDescent="0.25">
      <c r="A18" s="66"/>
      <c r="B18" s="11" t="s">
        <v>157</v>
      </c>
      <c r="C18" s="11">
        <v>80</v>
      </c>
    </row>
    <row r="19" spans="1:3" x14ac:dyDescent="0.25">
      <c r="A19" s="66"/>
      <c r="B19" s="11" t="s">
        <v>158</v>
      </c>
      <c r="C19" s="11">
        <v>20</v>
      </c>
    </row>
    <row r="20" spans="1:3" x14ac:dyDescent="0.25">
      <c r="A20" s="66"/>
      <c r="B20" s="11"/>
      <c r="C20" s="11"/>
    </row>
    <row r="21" spans="1:3" x14ac:dyDescent="0.25">
      <c r="A21" s="13" t="s">
        <v>24</v>
      </c>
      <c r="B21" s="37" t="s">
        <v>32</v>
      </c>
      <c r="C21" s="37"/>
    </row>
    <row r="22" spans="1:3" x14ac:dyDescent="0.25">
      <c r="A22" s="13" t="s">
        <v>61</v>
      </c>
      <c r="B22" s="55" t="s">
        <v>62</v>
      </c>
      <c r="C22" s="56"/>
    </row>
    <row r="23" spans="1:3" x14ac:dyDescent="0.25">
      <c r="A23" s="13" t="s">
        <v>16</v>
      </c>
      <c r="B23" s="37" t="s">
        <v>23</v>
      </c>
      <c r="C23" s="37"/>
    </row>
    <row r="24" spans="1:3" x14ac:dyDescent="0.25">
      <c r="A24" s="13" t="s">
        <v>75</v>
      </c>
      <c r="B24" s="37" t="s">
        <v>33</v>
      </c>
      <c r="C24" s="37"/>
    </row>
    <row r="25" spans="1:3" x14ac:dyDescent="0.25">
      <c r="A25" s="13" t="s">
        <v>38</v>
      </c>
      <c r="B25" s="37"/>
      <c r="C25" s="37"/>
    </row>
    <row r="26" spans="1:3" x14ac:dyDescent="0.25">
      <c r="A26" s="12" t="s">
        <v>76</v>
      </c>
      <c r="B26" s="37" t="s">
        <v>33</v>
      </c>
      <c r="C26" s="37"/>
    </row>
    <row r="27" spans="1:3" x14ac:dyDescent="0.25">
      <c r="A27" s="64" t="s">
        <v>64</v>
      </c>
      <c r="B27" s="64"/>
      <c r="C27" s="64"/>
    </row>
    <row r="28" spans="1:3" ht="14.45" customHeight="1" x14ac:dyDescent="0.25">
      <c r="A28" s="59" t="s">
        <v>37</v>
      </c>
      <c r="B28" s="60"/>
      <c r="C28" s="30" t="s">
        <v>159</v>
      </c>
    </row>
    <row r="29" spans="1:3" ht="14.45" customHeight="1" x14ac:dyDescent="0.25">
      <c r="A29" s="61" t="s">
        <v>36</v>
      </c>
      <c r="B29" s="62"/>
      <c r="C29" s="30" t="s">
        <v>159</v>
      </c>
    </row>
    <row r="30" spans="1:3" ht="14.45" customHeight="1" x14ac:dyDescent="0.25">
      <c r="A30" s="61" t="s">
        <v>35</v>
      </c>
      <c r="B30" s="62"/>
      <c r="C30" s="31" t="s">
        <v>159</v>
      </c>
    </row>
    <row r="31" spans="1:3" ht="14.45" customHeight="1" x14ac:dyDescent="0.25">
      <c r="A31" s="61" t="s">
        <v>13</v>
      </c>
      <c r="B31" s="62"/>
      <c r="C31" s="30" t="s">
        <v>159</v>
      </c>
    </row>
    <row r="32" spans="1:3" x14ac:dyDescent="0.25">
      <c r="A32" s="61" t="s">
        <v>14</v>
      </c>
      <c r="B32" s="62"/>
      <c r="C32" s="30" t="s">
        <v>159</v>
      </c>
    </row>
    <row r="33" spans="1:3" ht="14.45" customHeight="1" x14ac:dyDescent="0.25">
      <c r="A33" s="61" t="s">
        <v>34</v>
      </c>
      <c r="B33" s="62"/>
      <c r="C33" s="30" t="s">
        <v>159</v>
      </c>
    </row>
    <row r="34" spans="1:3" ht="14.45" customHeight="1" x14ac:dyDescent="0.25">
      <c r="A34" s="61" t="s">
        <v>94</v>
      </c>
      <c r="B34" s="62"/>
      <c r="C34" s="32" t="s">
        <v>159</v>
      </c>
    </row>
    <row r="35" spans="1:3" x14ac:dyDescent="0.25">
      <c r="A35" s="59" t="s">
        <v>106</v>
      </c>
      <c r="B35" s="60"/>
      <c r="C35" s="33" t="s">
        <v>160</v>
      </c>
    </row>
    <row r="36" spans="1:3" x14ac:dyDescent="0.25">
      <c r="A36" s="63" t="s">
        <v>88</v>
      </c>
      <c r="B36" s="63"/>
      <c r="C36" s="63"/>
    </row>
    <row r="37" spans="1:3" x14ac:dyDescent="0.25">
      <c r="A37" s="57" t="s">
        <v>89</v>
      </c>
      <c r="B37" s="57"/>
      <c r="C37" s="11"/>
    </row>
    <row r="38" spans="1:3" x14ac:dyDescent="0.25">
      <c r="A38" s="57" t="s">
        <v>90</v>
      </c>
      <c r="B38" s="57"/>
      <c r="C38" s="11"/>
    </row>
    <row r="39" spans="1:3" x14ac:dyDescent="0.25">
      <c r="A39" s="57" t="s">
        <v>91</v>
      </c>
      <c r="B39" s="57"/>
      <c r="C39" s="11"/>
    </row>
    <row r="40" spans="1:3" x14ac:dyDescent="0.25">
      <c r="A40" s="57" t="s">
        <v>92</v>
      </c>
      <c r="B40" s="57"/>
      <c r="C40" s="11"/>
    </row>
    <row r="41" spans="1:3" x14ac:dyDescent="0.25">
      <c r="A41" s="57" t="s">
        <v>93</v>
      </c>
      <c r="B41" s="57"/>
      <c r="C41" s="11"/>
    </row>
    <row r="42" spans="1:3" x14ac:dyDescent="0.25">
      <c r="A42" s="57" t="s">
        <v>95</v>
      </c>
      <c r="B42" s="57"/>
      <c r="C42" s="11"/>
    </row>
    <row r="43" spans="1:3" x14ac:dyDescent="0.25">
      <c r="A43" s="57" t="s">
        <v>96</v>
      </c>
      <c r="B43" s="57"/>
      <c r="C43" s="11"/>
    </row>
    <row r="44" spans="1:3" x14ac:dyDescent="0.25">
      <c r="A44" s="57" t="s">
        <v>97</v>
      </c>
      <c r="B44" s="57"/>
      <c r="C44" s="11"/>
    </row>
    <row r="45" spans="1:3" x14ac:dyDescent="0.25">
      <c r="A45" s="57" t="s">
        <v>98</v>
      </c>
      <c r="B45" s="57"/>
      <c r="C45" s="11"/>
    </row>
    <row r="46" spans="1:3" x14ac:dyDescent="0.25">
      <c r="A46" s="57" t="s">
        <v>99</v>
      </c>
      <c r="B46" s="57"/>
      <c r="C46" s="11"/>
    </row>
    <row r="47" spans="1:3" x14ac:dyDescent="0.25">
      <c r="A47" s="57" t="s">
        <v>100</v>
      </c>
      <c r="B47" s="57"/>
      <c r="C47" s="11"/>
    </row>
    <row r="48" spans="1:3" x14ac:dyDescent="0.25">
      <c r="A48" s="57" t="s">
        <v>101</v>
      </c>
      <c r="B48" s="57"/>
      <c r="C48" s="11"/>
    </row>
    <row r="49" spans="1:3" x14ac:dyDescent="0.25">
      <c r="A49" s="57" t="s">
        <v>102</v>
      </c>
      <c r="B49" s="57"/>
      <c r="C49" s="11"/>
    </row>
    <row r="50" spans="1:3" x14ac:dyDescent="0.25">
      <c r="A50" s="57" t="s">
        <v>103</v>
      </c>
      <c r="B50" s="57"/>
      <c r="C50" s="11"/>
    </row>
    <row r="51" spans="1:3" x14ac:dyDescent="0.25">
      <c r="A51" s="57" t="s">
        <v>104</v>
      </c>
      <c r="B51" s="57"/>
      <c r="C51" s="11"/>
    </row>
    <row r="52" spans="1:3" x14ac:dyDescent="0.25">
      <c r="A52" s="57" t="s">
        <v>105</v>
      </c>
      <c r="B52" s="57"/>
      <c r="C52" s="11"/>
    </row>
    <row r="53" spans="1:3" x14ac:dyDescent="0.25">
      <c r="A53" s="58"/>
      <c r="B53" s="58"/>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7" zoomScaleNormal="100" workbookViewId="0">
      <selection activeCell="B13" sqref="B1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7" t="s">
        <v>43</v>
      </c>
      <c r="B1" s="67"/>
      <c r="C1" s="67"/>
    </row>
    <row r="2" spans="1:6" x14ac:dyDescent="0.25">
      <c r="A2" s="19" t="s">
        <v>25</v>
      </c>
      <c r="B2" s="77" t="s">
        <v>138</v>
      </c>
      <c r="C2" s="78"/>
    </row>
    <row r="3" spans="1:6" x14ac:dyDescent="0.25">
      <c r="A3" s="20" t="s">
        <v>11</v>
      </c>
      <c r="B3" s="79" t="str">
        <f>'GENERALES NOTA 322'!B2:C2</f>
        <v>760012333000-2021-00896-00</v>
      </c>
      <c r="C3" s="79"/>
    </row>
    <row r="4" spans="1:6" x14ac:dyDescent="0.25">
      <c r="A4" s="20" t="s">
        <v>0</v>
      </c>
      <c r="B4" s="79" t="str">
        <f>'GENERALES NOTA 322'!B3:C3</f>
        <v>TRIBUNAL ADMINISTRATIVO DEL VALLE DEL CAUCA</v>
      </c>
      <c r="C4" s="79"/>
    </row>
    <row r="5" spans="1:6" x14ac:dyDescent="0.25">
      <c r="A5" s="20" t="s">
        <v>108</v>
      </c>
      <c r="B5" s="79" t="str">
        <f>'GENERALES NOTA 322'!B4:C4</f>
        <v>DISTRITO DE SANTIAGO DE CALI
EMCALI E.I.C.E E.S.P</v>
      </c>
      <c r="C5" s="79"/>
    </row>
    <row r="6" spans="1:6" ht="14.45" customHeight="1" x14ac:dyDescent="0.25">
      <c r="A6" s="20" t="s">
        <v>1</v>
      </c>
      <c r="B6" s="79" t="str">
        <f>'GENERALES NOTA 322'!B5:C5</f>
        <v>CEFERINO ORTIZ (Padre de la víctima)
LUZ NEIRA CORTÉS QUIÑONES (Hermana de lavíctima)
JHON ANDERSON ORTIZ QUIÑONES (Hermano de lavíctima) 
LICETH VICTORIA ORTIZ (Hermana de lavíctima)</v>
      </c>
      <c r="C6" s="79"/>
    </row>
    <row r="7" spans="1:6" x14ac:dyDescent="0.25">
      <c r="A7" s="20" t="s">
        <v>109</v>
      </c>
      <c r="B7" s="79" t="str">
        <f>'GENERALES NOTA 322'!B6:C6</f>
        <v>LLAMADA EN GARANTIA</v>
      </c>
      <c r="C7" s="79"/>
    </row>
    <row r="8" spans="1:6" ht="30" x14ac:dyDescent="0.25">
      <c r="A8" s="20" t="s">
        <v>46</v>
      </c>
      <c r="B8" s="73">
        <f>'GENERALES NOTA 322'!B15:C15</f>
        <v>812051995.76999998</v>
      </c>
      <c r="C8" s="74"/>
    </row>
    <row r="9" spans="1:6" x14ac:dyDescent="0.25">
      <c r="A9" s="80" t="s">
        <v>47</v>
      </c>
      <c r="B9" s="81" t="s">
        <v>51</v>
      </c>
      <c r="C9" s="82"/>
    </row>
    <row r="10" spans="1:6" x14ac:dyDescent="0.25">
      <c r="A10" s="80"/>
      <c r="B10" s="21" t="s">
        <v>111</v>
      </c>
      <c r="C10" s="18">
        <f>'GENERALES NOTA 322'!C17</f>
        <v>325000000</v>
      </c>
    </row>
    <row r="11" spans="1:6" x14ac:dyDescent="0.25">
      <c r="A11" s="80"/>
      <c r="B11" s="21"/>
      <c r="C11" s="18"/>
    </row>
    <row r="12" spans="1:6" x14ac:dyDescent="0.25">
      <c r="A12" s="80"/>
      <c r="B12" s="81" t="s">
        <v>48</v>
      </c>
      <c r="C12" s="82"/>
    </row>
    <row r="13" spans="1:6" x14ac:dyDescent="0.25">
      <c r="A13" s="80"/>
      <c r="B13" s="26" t="s">
        <v>49</v>
      </c>
      <c r="C13" s="35">
        <v>487051995</v>
      </c>
    </row>
    <row r="14" spans="1:6" x14ac:dyDescent="0.25">
      <c r="A14" s="80"/>
      <c r="B14" s="21" t="s">
        <v>50</v>
      </c>
      <c r="C14" s="23"/>
      <c r="E14" t="s">
        <v>59</v>
      </c>
      <c r="F14" s="16">
        <v>0.7</v>
      </c>
    </row>
    <row r="15" spans="1:6" x14ac:dyDescent="0.25">
      <c r="A15" s="22" t="s">
        <v>44</v>
      </c>
      <c r="B15" s="77" t="s">
        <v>57</v>
      </c>
      <c r="C15" s="78"/>
    </row>
    <row r="16" spans="1:6" ht="15" customHeight="1" x14ac:dyDescent="0.25">
      <c r="A16" s="20" t="s">
        <v>45</v>
      </c>
      <c r="B16" s="75" t="s">
        <v>164</v>
      </c>
      <c r="C16" s="76"/>
    </row>
    <row r="17" spans="1:3" ht="28.5" customHeight="1" x14ac:dyDescent="0.25">
      <c r="A17" s="14" t="s">
        <v>52</v>
      </c>
      <c r="B17" s="85">
        <f>((C19+C20+C22+C23)-C26)*C25*C27</f>
        <v>204000000</v>
      </c>
      <c r="C17" s="85"/>
    </row>
    <row r="18" spans="1:3" x14ac:dyDescent="0.25">
      <c r="A18" s="22" t="s">
        <v>53</v>
      </c>
      <c r="B18" s="83" t="s">
        <v>48</v>
      </c>
      <c r="C18" s="84"/>
    </row>
    <row r="19" spans="1:3" x14ac:dyDescent="0.25">
      <c r="A19" s="91"/>
      <c r="B19" s="21" t="s">
        <v>49</v>
      </c>
      <c r="C19" s="18">
        <v>0</v>
      </c>
    </row>
    <row r="20" spans="1:3" x14ac:dyDescent="0.25">
      <c r="A20" s="92"/>
      <c r="B20" s="21" t="s">
        <v>50</v>
      </c>
      <c r="C20" s="18">
        <v>0</v>
      </c>
    </row>
    <row r="21" spans="1:3" x14ac:dyDescent="0.25">
      <c r="A21" s="92"/>
      <c r="B21" s="81" t="s">
        <v>51</v>
      </c>
      <c r="C21" s="82"/>
    </row>
    <row r="22" spans="1:3" x14ac:dyDescent="0.25">
      <c r="A22" s="92"/>
      <c r="B22" s="21" t="s">
        <v>111</v>
      </c>
      <c r="C22" s="18">
        <v>325000000</v>
      </c>
    </row>
    <row r="23" spans="1:3" ht="45" x14ac:dyDescent="0.25">
      <c r="A23" s="92"/>
      <c r="B23" s="21" t="s">
        <v>112</v>
      </c>
      <c r="C23" s="18">
        <v>0</v>
      </c>
    </row>
    <row r="24" spans="1:3" x14ac:dyDescent="0.25">
      <c r="A24" s="92"/>
      <c r="B24" s="81" t="s">
        <v>113</v>
      </c>
      <c r="C24" s="82"/>
    </row>
    <row r="25" spans="1:3" x14ac:dyDescent="0.25">
      <c r="A25" s="24"/>
      <c r="B25" s="21" t="s">
        <v>125</v>
      </c>
      <c r="C25" s="25">
        <v>0.8</v>
      </c>
    </row>
    <row r="26" spans="1:3" x14ac:dyDescent="0.25">
      <c r="A26" s="26"/>
      <c r="B26" s="21" t="s">
        <v>114</v>
      </c>
      <c r="C26" s="27">
        <v>70000000</v>
      </c>
    </row>
    <row r="27" spans="1:3" x14ac:dyDescent="0.25">
      <c r="A27" s="26"/>
      <c r="B27" s="21" t="s">
        <v>133</v>
      </c>
      <c r="C27" s="25">
        <v>1</v>
      </c>
    </row>
    <row r="28" spans="1:3" x14ac:dyDescent="0.25">
      <c r="A28" s="17" t="s">
        <v>107</v>
      </c>
      <c r="B28" s="85">
        <f>IFERROR(B17*(VLOOKUP(B15,Hoja2!$G$1:$H$6,2,0)),16666)</f>
        <v>16666</v>
      </c>
      <c r="C28" s="85"/>
    </row>
    <row r="29" spans="1:3" ht="30" x14ac:dyDescent="0.25">
      <c r="A29" s="20" t="s">
        <v>54</v>
      </c>
      <c r="B29" s="86" t="s">
        <v>162</v>
      </c>
      <c r="C29" s="87"/>
    </row>
    <row r="30" spans="1:3" ht="30" x14ac:dyDescent="0.25">
      <c r="A30" s="20" t="s">
        <v>55</v>
      </c>
      <c r="B30" s="88" t="s">
        <v>163</v>
      </c>
      <c r="C30" s="89"/>
    </row>
    <row r="31" spans="1:3" ht="18.75" x14ac:dyDescent="0.25">
      <c r="A31" s="28" t="s">
        <v>115</v>
      </c>
      <c r="B31" s="28"/>
      <c r="C31" s="28"/>
    </row>
    <row r="32" spans="1:3" x14ac:dyDescent="0.25">
      <c r="A32" s="29" t="s">
        <v>116</v>
      </c>
      <c r="B32" s="90"/>
      <c r="C32" s="90"/>
    </row>
    <row r="33" spans="1:3" x14ac:dyDescent="0.25">
      <c r="A33" s="29" t="s">
        <v>117</v>
      </c>
      <c r="B33" s="90"/>
      <c r="C33" s="90"/>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7" t="s">
        <v>56</v>
      </c>
      <c r="B1" s="67"/>
      <c r="C1" s="67"/>
    </row>
    <row r="2" spans="1:3" ht="17.100000000000001" customHeight="1" x14ac:dyDescent="0.25">
      <c r="A2" s="13" t="s">
        <v>25</v>
      </c>
      <c r="B2" s="68" t="s">
        <v>138</v>
      </c>
      <c r="C2" s="69"/>
    </row>
    <row r="3" spans="1:3" ht="15.95" customHeight="1" x14ac:dyDescent="0.25">
      <c r="A3" s="5" t="s">
        <v>11</v>
      </c>
      <c r="B3" s="37" t="str">
        <f>'GENERALES NOTA 322'!B2:C2</f>
        <v>760012333000-2021-00896-00</v>
      </c>
      <c r="C3" s="37"/>
    </row>
    <row r="4" spans="1:3" x14ac:dyDescent="0.25">
      <c r="A4" s="5" t="s">
        <v>0</v>
      </c>
      <c r="B4" s="37" t="str">
        <f>'GENERALES NOTA 322'!B3:C3</f>
        <v>TRIBUNAL ADMINISTRATIVO DEL VALLE DEL CAUCA</v>
      </c>
      <c r="C4" s="37"/>
    </row>
    <row r="5" spans="1:3" ht="29.1" customHeight="1" x14ac:dyDescent="0.25">
      <c r="A5" s="5" t="s">
        <v>108</v>
      </c>
      <c r="B5" s="37" t="str">
        <f>'GENERALES NOTA 322'!B4:C4</f>
        <v>DISTRITO DE SANTIAGO DE CALI
EMCALI E.I.C.E E.S.P</v>
      </c>
      <c r="C5" s="37"/>
    </row>
    <row r="6" spans="1:3" x14ac:dyDescent="0.25">
      <c r="A6" s="5" t="s">
        <v>1</v>
      </c>
      <c r="B6" s="37" t="str">
        <f>'GENERALES NOTA 322'!B5:C5</f>
        <v>CEFERINO ORTIZ (Padre de la víctima)
LUZ NEIRA CORTÉS QUIÑONES (Hermana de lavíctima)
JHON ANDERSON ORTIZ QUIÑONES (Hermano de lavíctima) 
LICETH VICTORIA ORTIZ (Hermana de lavíctima)</v>
      </c>
      <c r="C6" s="37"/>
    </row>
    <row r="7" spans="1:3" ht="43.5" customHeight="1" x14ac:dyDescent="0.25">
      <c r="A7" s="5" t="s">
        <v>109</v>
      </c>
      <c r="B7" s="37" t="str">
        <f>'GENERALES NOTA 322'!B6:C6</f>
        <v>LLAMADA EN GARANTIA</v>
      </c>
      <c r="C7" s="37"/>
    </row>
    <row r="8" spans="1:3" x14ac:dyDescent="0.25">
      <c r="A8" s="5" t="s">
        <v>119</v>
      </c>
      <c r="B8" s="37"/>
      <c r="C8" s="37"/>
    </row>
    <row r="9" spans="1:3" x14ac:dyDescent="0.25">
      <c r="A9" s="15" t="s">
        <v>53</v>
      </c>
      <c r="B9" s="93"/>
      <c r="C9" s="93"/>
    </row>
    <row r="10" spans="1:3" x14ac:dyDescent="0.25">
      <c r="A10" s="15" t="s">
        <v>120</v>
      </c>
      <c r="B10" s="37"/>
      <c r="C10" s="37"/>
    </row>
    <row r="11" spans="1:3" ht="30" x14ac:dyDescent="0.25">
      <c r="A11" s="15" t="s">
        <v>121</v>
      </c>
      <c r="B11" s="94"/>
      <c r="C11" s="58"/>
    </row>
    <row r="12" spans="1:3" ht="60" x14ac:dyDescent="0.25">
      <c r="A12" s="5" t="s">
        <v>65</v>
      </c>
      <c r="B12" s="37"/>
      <c r="C12" s="37"/>
    </row>
    <row r="13" spans="1:3" ht="60" x14ac:dyDescent="0.25">
      <c r="A13" s="5" t="s">
        <v>66</v>
      </c>
      <c r="B13" s="37"/>
      <c r="C13" s="37"/>
    </row>
    <row r="14" spans="1:3" x14ac:dyDescent="0.25">
      <c r="A14" s="5" t="s">
        <v>67</v>
      </c>
      <c r="B14" s="11"/>
      <c r="C14" s="11"/>
    </row>
    <row r="15" spans="1:3" x14ac:dyDescent="0.25">
      <c r="A15" s="15" t="s">
        <v>122</v>
      </c>
      <c r="B15" s="37"/>
      <c r="C15" s="37"/>
    </row>
    <row r="16" spans="1:3" x14ac:dyDescent="0.25">
      <c r="A16" s="11" t="s">
        <v>123</v>
      </c>
      <c r="B16" s="58"/>
      <c r="C16" s="58"/>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126</v>
      </c>
      <c r="H1" s="4">
        <v>0.7</v>
      </c>
      <c r="I1" t="s">
        <v>12</v>
      </c>
      <c r="J1" t="s">
        <v>82</v>
      </c>
      <c r="L1" t="s">
        <v>132</v>
      </c>
    </row>
    <row r="2" spans="1:12" x14ac:dyDescent="0.25">
      <c r="A2" t="s">
        <v>68</v>
      </c>
      <c r="B2" t="s">
        <v>33</v>
      </c>
      <c r="C2" t="s">
        <v>72</v>
      </c>
      <c r="D2" s="2" t="s">
        <v>62</v>
      </c>
      <c r="E2" s="1" t="s">
        <v>19</v>
      </c>
      <c r="F2" s="2" t="s">
        <v>57</v>
      </c>
      <c r="G2" s="2" t="s">
        <v>127</v>
      </c>
      <c r="H2" s="4">
        <v>0.25</v>
      </c>
      <c r="I2" t="s">
        <v>78</v>
      </c>
      <c r="J2" t="s">
        <v>83</v>
      </c>
      <c r="L2" t="s">
        <v>110</v>
      </c>
    </row>
    <row r="3" spans="1:12" x14ac:dyDescent="0.25">
      <c r="A3" t="s">
        <v>69</v>
      </c>
      <c r="C3" t="s">
        <v>73</v>
      </c>
      <c r="D3" s="2" t="s">
        <v>63</v>
      </c>
      <c r="E3" s="1" t="s">
        <v>20</v>
      </c>
      <c r="F3" s="2" t="s">
        <v>58</v>
      </c>
      <c r="G3" s="2" t="s">
        <v>128</v>
      </c>
      <c r="H3" s="4">
        <v>0.55000000000000004</v>
      </c>
      <c r="I3" t="s">
        <v>79</v>
      </c>
      <c r="J3" t="s">
        <v>84</v>
      </c>
    </row>
    <row r="4" spans="1:12" x14ac:dyDescent="0.25">
      <c r="A4" t="s">
        <v>70</v>
      </c>
      <c r="C4" t="s">
        <v>74</v>
      </c>
      <c r="E4" s="1" t="s">
        <v>21</v>
      </c>
      <c r="G4" s="2" t="s">
        <v>129</v>
      </c>
      <c r="H4" s="4">
        <v>0.15</v>
      </c>
      <c r="I4" t="s">
        <v>80</v>
      </c>
      <c r="J4" t="s">
        <v>85</v>
      </c>
    </row>
    <row r="5" spans="1:12" x14ac:dyDescent="0.25">
      <c r="A5" t="s">
        <v>71</v>
      </c>
      <c r="E5" s="1" t="s">
        <v>17</v>
      </c>
      <c r="G5" s="2" t="s">
        <v>130</v>
      </c>
      <c r="H5" s="4">
        <v>0.7</v>
      </c>
      <c r="I5" t="s">
        <v>81</v>
      </c>
      <c r="J5" t="s">
        <v>86</v>
      </c>
    </row>
    <row r="6" spans="1:12" x14ac:dyDescent="0.25">
      <c r="E6" s="1" t="s">
        <v>18</v>
      </c>
      <c r="G6" s="2" t="s">
        <v>131</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Rincón</cp:lastModifiedBy>
  <dcterms:created xsi:type="dcterms:W3CDTF">2020-12-07T14:41:17Z</dcterms:created>
  <dcterms:modified xsi:type="dcterms:W3CDTF">2024-08-02T04:32:27Z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