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 Dicson Colmenares Bautista y Otro/"/>
    </mc:Choice>
  </mc:AlternateContent>
  <xr:revisionPtr revIDLastSave="0" documentId="8_{A66F0B94-CA93-4136-937E-597FEC66072A}" xr6:coauthVersionLast="47" xr6:coauthVersionMax="47" xr10:uidLastSave="{00000000-0000-0000-0000-000000000000}"/>
  <bookViews>
    <workbookView xWindow="-120" yWindow="-120" windowWidth="29040" windowHeight="15720" activeTab="4"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<sst xmlns="http://schemas.openxmlformats.org/spreadsheetml/2006/main" count="337" uniqueCount="232">
  <si>
    <t>SOLICITUD DE ANTECEDENTES -ABOGADO EXTERNO-</t>
  </si>
  <si>
    <t>RADICADO(23 DIGITOS)</t>
  </si>
  <si>
    <t>85001310300320240012800</t>
  </si>
  <si>
    <t>JUZGADO</t>
  </si>
  <si>
    <t>TERCERO CIVIL DEL CIRCUITO DE YOPAL</t>
  </si>
  <si>
    <t>DEMANDADO</t>
  </si>
  <si>
    <t>ÁNGEL HERNANDO VARGAS TOLOZA; MAREES SAS ESP; ALLIANZ SEGUROS S.A.</t>
  </si>
  <si>
    <t xml:space="preserve">DEMANDANTE </t>
  </si>
  <si>
    <t>MAY DICSON COLMENARES BAUTISTA, LINA JASMÍN CHAPARRO OCHOA (COMPAÑERA PERMANENTE- OCTUBRE 1 DE 1990)</t>
  </si>
  <si>
    <t>TIPO DE VINCULACION COMPAÑÍA</t>
  </si>
  <si>
    <t>DEMANDA DIRECTA</t>
  </si>
  <si>
    <t xml:space="preserve">TIPO DE PERJUCIO </t>
  </si>
  <si>
    <t xml:space="preserve">RCE LESIONES </t>
  </si>
  <si>
    <t>INTERVINIENTE -NOMBRE DE LESIONADO O MUERTO (S) DEL PROCESO</t>
  </si>
  <si>
    <t>MAY DICSON COLMENARES BAUTISTA, LINA JASMÍN CHAPARRO OCHOA</t>
  </si>
  <si>
    <t xml:space="preserve">NUMERO DE IDENTIFICACION </t>
  </si>
  <si>
    <t>1.118.546.291; 1.057.585.150</t>
  </si>
  <si>
    <t xml:space="preserve">DOMICILIO </t>
  </si>
  <si>
    <t>Cll 42A#6-83; Cll 42A#6-83</t>
  </si>
  <si>
    <t xml:space="preserve">TELEFONO </t>
  </si>
  <si>
    <t>3126798352; 3134835648</t>
  </si>
  <si>
    <t>CORREO ELECTRONICO</t>
  </si>
  <si>
    <t>Mikecolmenares@hotmail.com; Linakoreana@hotmail.com</t>
  </si>
  <si>
    <t xml:space="preserve">ESTADO CIVIL </t>
  </si>
  <si>
    <t>UNIÓN MARITAL DE HECHO</t>
  </si>
  <si>
    <t xml:space="preserve">FECHA DE NACIMIENTO </t>
  </si>
  <si>
    <t>2 DE NOVIEMBRE DE 1990; 1 DE OCTUBRE DE 1990</t>
  </si>
  <si>
    <t xml:space="preserve">EDAD AL MOMENTO DEL SINIESTRO </t>
  </si>
  <si>
    <t>32 AÑOS; 32 AÑOS</t>
  </si>
  <si>
    <t xml:space="preserve">FECHA DE DEFUNCION </t>
  </si>
  <si>
    <t>NO APLICA</t>
  </si>
  <si>
    <t xml:space="preserve">SITUCION LABORAL </t>
  </si>
  <si>
    <t>Ocupado - Autonomo</t>
  </si>
  <si>
    <t xml:space="preserve">PROFESION </t>
  </si>
  <si>
    <t>TÉCNICO EN MÚSICA; NINGUNA</t>
  </si>
  <si>
    <t xml:space="preserve">INGRESOS NETOS </t>
  </si>
  <si>
    <t>DESCONOCIDOS</t>
  </si>
  <si>
    <t>NUMERO DE LESIONADOS Y/O FALLECIDOS  SEGÚN IPAT</t>
  </si>
  <si>
    <t>TRES HERIDOS</t>
  </si>
  <si>
    <t xml:space="preserve">CONDICION </t>
  </si>
  <si>
    <t xml:space="preserve">Motociclista </t>
  </si>
  <si>
    <t>FECHA DE LOS HECHOS</t>
  </si>
  <si>
    <t>13 DE SEPTIEMBRE DE 2023</t>
  </si>
  <si>
    <t>FECHA DE SOLICITUD AUDIENCIA PREJUDICIAL</t>
  </si>
  <si>
    <t>25 DE ABRIL DE 2024</t>
  </si>
  <si>
    <t>FECHA DE AUDIENCIA PREJUDICIAL</t>
  </si>
  <si>
    <t>20 DE MAYO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</si>
  <si>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</si>
  <si>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13 de septiembre de 2023, MAY DICSON COLMENARES BAUTISTA conducía la motocicleta de placas LGW04C con LINA JASMIN CHAPARRO OCHOA como pasajera, desplazándose por la carrera 24 en la ciudad de Yopal, Casanare.  
2. En la intersección de la carrera 24 con calle 21, la motocicleta y la camioneta de placas WLN545, conducida por ÁNGEL HERNANDO TOLOZA VARGAS, colisionaron.  
3. La motocicleta fue impactada en el costado lateral izquierdo, mientras que la camioneta sufrió daños en su parte frontal.  
4. El señor COLMENARES BAUTISTA y la señora CHAPARRO OCHOA resultaron lesionados, fueron atendidos por personal del CRUE y trasladados a la clínica Casanare, donde se diagnosticaron fracturas en la clavícula y costillas, en el caso del señor COLMENARES BAUTISTA.  
5. El 16 de septiembre de 2023, MAY DICSON COLMENARES BAUTISTA fue sometido a cirugía para reparar la fractura de clavícula con una placa de bloqueo tras presentar lesiones complejas derivadas del accidente.  </t>
  </si>
  <si>
    <t>ASEGURADO</t>
  </si>
  <si>
    <t>MAREES SA ESP</t>
  </si>
  <si>
    <t>NIT ASEGURADO</t>
  </si>
  <si>
    <t>900.030.700-0</t>
  </si>
  <si>
    <t>PLACA VEHÍCULO ASEGURADO (SI APLICA)</t>
  </si>
  <si>
    <t>WLN545</t>
  </si>
  <si>
    <t>NO. PÓLIZA VINCULADA</t>
  </si>
  <si>
    <t>NO SE INDICA</t>
  </si>
  <si>
    <t>FECHA DE ASIGNACIÓN</t>
  </si>
  <si>
    <t>5 DE JULIO DE 2024</t>
  </si>
  <si>
    <t>FECHA DE NOTIFICACIÓN</t>
  </si>
  <si>
    <t>18 DE NOVIEMBRE DE 2024</t>
  </si>
  <si>
    <t>FECHA DE CONTESTACION 
*RECOMENDACIÓN: FECHA MÁXIMA PARA CONTESTAR LA DEMANDA ACORDE A LO ESTIÚLADO EN LA NORMA.</t>
  </si>
  <si>
    <t>REMISION DE ANTECEDENTES - ABOGADO INTERNO-</t>
  </si>
  <si>
    <t>SINIESTRO - APLICATIVO</t>
  </si>
  <si>
    <t>131911990-214387</t>
  </si>
  <si>
    <t>Radicado(23 digitos)</t>
  </si>
  <si>
    <t>Juzgado</t>
  </si>
  <si>
    <t>Demandado</t>
  </si>
  <si>
    <t xml:space="preserve">Demandante </t>
  </si>
  <si>
    <t>Tipo de vinculacion compañía</t>
  </si>
  <si>
    <t>INTERVINIENTE</t>
  </si>
  <si>
    <t>PÓLIZA</t>
  </si>
  <si>
    <t>23270561/37</t>
  </si>
  <si>
    <t>AMPARO A AFECTAR</t>
  </si>
  <si>
    <t>VALOR ASEGURADO</t>
  </si>
  <si>
    <t>DEDUCIBLE</t>
  </si>
  <si>
    <t xml:space="preserve">1,8 SMMLV </t>
  </si>
  <si>
    <t>MODALIDAD</t>
  </si>
  <si>
    <t xml:space="preserve">VIGENCIA </t>
  </si>
  <si>
    <t>03/07/2023 hasta las 24:00 horas del
02/07/2024</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</si>
  <si>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</si>
  <si>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</si>
  <si>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</si>
  <si>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</si>
  <si>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</si>
  <si>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</si>
  <si>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</si>
  <si>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</si>
  <si>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</si>
  <si>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</si>
  <si>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</si>
  <si>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</si>
  <si>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</si>
  <si>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</si>
  <si>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</si>
  <si>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</si>
  <si>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</si>
  <si>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</si>
  <si>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</si>
  <si>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</si>
  <si>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</si>
  <si>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</si>
  <si>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</si>
  <si>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</si>
  <si>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</si>
  <si>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</si>
  <si>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</si>
  <si>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</si>
  <si>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</si>
  <si>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</si>
  <si>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</si>
  <si>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</si>
  <si>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</si>
  <si>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</si>
  <si>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</si>
  <si>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</si>
  <si>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</si>
  <si>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</si>
  <si>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</si>
  <si>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</si>
  <si>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</si>
  <si>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</si>
  <si>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</si>
  <si>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</si>
  <si>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</si>
  <si>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</si>
  <si>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</si>
  <si>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</si>
  <si>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</si>
  <si>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</si>
  <si>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</si>
  <si>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</si>
  <si>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</si>
  <si>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</si>
  <si>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</si>
  <si>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</si>
  <si>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</si>
  <si>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</si>
  <si>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</si>
  <si>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</si>
  <si>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</si>
  <si>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</si>
  <si>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</si>
  <si>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Como liquidación objetiva de pretensiones se llegó a la suma de $70.773.021. Lo anterior, con base en los siguientes argumentos fácticos y jurídicos:
1. Lucro cesante: Se reconocerá a favor de May Colmenares la suma de $30.861.021 a título de lucro cesante consolidado y futuro, en aplicación a la fórmula establecida por las altas Cortes, teniendo en cuenta los siguientes aspectos: (i) El salario mínimo vigente para la fecha del accidente, el cual se indexó con el IPC de diciembre de 2024, lo que arroja un valor de $1,234.742, (ii) Se tiene en cuenta la pérdida de capacidad laboral del 12%, que aplicada al ingreso devengado, genera un IBL Final de $166.051, (iii) y la expectativa de vida de la víctima por 48.4 años, teniendo que a la fecha del accidente contaba con 33.5 años, lo que arroja un valor final de $2.479.661 por concepto de lucro cesante consolidado (liquidado desde la fecha del accidente hasta el 16 de enero de 2025), y $28.381.359 por concepto de lucro cesante futuro (calculado desde el 17 de enero de 2025 y por la expectativa de vida del lesionado).
2. Daño Moral: Se tomó como daño moral la suma de $15,000,000 para el señor May Dicson Colmenares y $12,000,000 para Lina Jasmin Chaparro, siguiendo el criterio jurisprudencial de la sentencia SC780-2020 (M.P. Ariel Salazar Ramírez), que otorgó la suma de $30.000.000 a la pasajera de un vehículo, quien sufrió trauma craneano y fractura frontal. Considerando que el señor Colmenares Sufrió fracturas en la clavícula y los arcos costales, que causaron una PCL del 12%, aplicando un criterio de proporcionalidad se reconoce la suma antes mencionada. Ahora bien, considerando que la señora Lina Jasmín Chaparro sufrió una contusión en el tórax, con escoriaciones y equimosis de las rodillas, que no constituyen lesiones de gravedad, es pertinente reconocerle la suma de $2.000.000. Igualmente, se reconocerá la suma de $10.000.000 a favor de la señora Chaparro en calidad de compañera permanente del señor Colmenares. Lo anterior, teniendo en cuenta que la Corte Suprema de Justicia ha establecido que el compañero permanente se encuentra llamado a recibir indemnización por los daños ocasionados a su compañero sentimental. 
 3. Daño a la vida en relación: Se tendrá en cuenta la suma de $15,000,000 a favor del señor May Dicson Colmenares, teniendo en consideración que, como consecuencia de la fractura de su clavícula y arcos costales, sus condiciones de existencia y su integridad psicofísica se vieron afectadas, de manera que no puede realizar actividades cotidianas de la misma forma (Sentencia SC562-2020 M.P. Ariel Salazar Ramírez)
4. Deducible: Teniendo en cuenta que el valor objetivado de las pretensiones equivale a $72.861.021, la Póliza de Seguro Automóviles Livianos Servicio Público y Pesado No. 023270561 / 37 contempla un deducible de 1.8 salarios mínimos, esto es, $2.088.000, la liquidación objetivada de pretensiones corresponde a $70,773, 021.</t>
  </si>
  <si>
    <t>Defensa de la Aseguradora: (Enumerar y enunciar las excepciones propuestas demanda y/o llamamiento )</t>
  </si>
  <si>
    <t>EXCEPCIONES DE MÉRITO FRENTE A LA DEMANDA
1.	EXIMENTE DE LA RESPONSABILIDAD DE LOS DEMANDANDOS POR CONFIGURARSE UN HECHO EXCLUSIVO DE LA VÍCTIMA.
2.	FRENTE A LA SEÑORA LINA JASMIN CHAPARRO EXISTE UN EXIMENTE DE LA RESPONSABILIDAD DE LOS DEMANDADOS POR CONFIGURARSE EL HECHO DE UN TERCERO. 
3.	INEXISTENCIA DE RESPONSABILIDAD POR LA FALTA DE ACREDITACIÓN DEL NEXO CAUSAL.
4.	ANULACIÓN DE LA PRESUNCIÓN DE CULPA COMO CONSECUENCIA DE LA CONCURRENCIA DE ACTIVIDADES PELIGROSAS.
5.	REDUCCIÓN DE LA INDEMNIZACIÓN POR LA INJERENCIA DEL TERCERO Y DE LA VÍCTIMA EN LA OCURRENCIA DEL HECHO. 
6.	FALTA DE LEGITIMACIÓN EN LA CAUSA POR ACTIVA DE LA SEÑORA LINA JASMIN CHAPARRO FRENTE A LOS PERJUICIOS RECLAMADOS POR EL SEÑOR MAY DICSON COLMENARES
7.	IMPROCEDENCIA DEL RECONOCIMIENTO DEL LUCRO CESANTE.
8.	TASACIÓN INDEBIDA E INJUSTIFICADA DE LOS PERJUICIOS RECLAMADOS POR LOS DEMANDANTES DENOMINADOS “DAÑO MORAL”
9.	IMPROCEDENCIA DE RECONOCIMIENTO DEL DAÑO A LA VIDA EN RELACIÓN
10.	GENÉRICA O INNOMINADA
EXCEPCIONES DE MÉRITO FRENTE AL CONTRATO DE SEGURO
1.	INEXISTENCIA DE LA OBLIGACIÓN INDEMNIZATORIA A CARGO DE LA COMPAÑÍA ALLIANZ SEGUROS S.A. POR FALTA DE ACREDITACIÓN DE LAS CARGAS PREVISTAS EN EL ARTÍCULO 1077 DEL CÓDIGO DE COMERCIO.
2.	RIESGOS EXPRESAMENTE EXCLUIDOS EN LA PÓLIZA DE SEGURO AUTOMÓVILES LIVIANOS SERVICIO PÚBLICO Y PESADOS NO. 023270561 / 37
3.	CARÁCTER MERAMENTE INDEMNIZATORIO QUE REVISTEN LOS CONTRATOS DE SEGUROS.
4.	INEXISTENCIA DE SOLIDARIDAD ENTRE ALLIANZ SEGUROS S.A. Y LOS CODEMANDADOS
5.	EN CUALQUIER CASO, DE NINGUNA FORMA SE PODRÁ EXCEDER EL LÍMITE DEL VALOR ASEGURADO.
6.	LIMITES MÁXIMOS DE RESPONSABILIDAD DEL ASEGURADOR EN LO ATINENTE AL DEDUCIBLE PACTADO EN LA PÓLIZA DE SEGURO AUTOMÓVILES LIVIANOS SERVICIO PÚBLICO Y PESADOS NO. 023270561 / 37.
7.	GENÉRICA O INNOMINADA</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</si>
  <si>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</si>
  <si>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</si>
  <si>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</si>
  <si>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</si>
  <si>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</si>
  <si>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</si>
  <si>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</si>
  <si>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</si>
  <si>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</si>
  <si>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</si>
  <si>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</si>
  <si>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</si>
  <si>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</si>
  <si>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</si>
  <si>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</si>
  <si>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</si>
  <si>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</si>
  <si>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</si>
  <si>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</si>
  <si>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</si>
  <si>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</si>
  <si>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</si>
  <si>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</si>
  <si>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</si>
  <si>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</si>
  <si>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</si>
  <si>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</si>
  <si>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</si>
  <si>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</si>
  <si>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</si>
  <si>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</si>
  <si>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</si>
  <si>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</si>
  <si>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</si>
  <si>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</si>
  <si>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</si>
  <si>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</si>
  <si>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</si>
  <si>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</si>
  <si>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</si>
  <si>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</si>
  <si>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</si>
  <si>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</si>
  <si>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</si>
  <si>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</si>
  <si>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</si>
  <si>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</si>
  <si>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</si>
  <si>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</si>
  <si>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</si>
  <si>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</si>
  <si>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</si>
  <si>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</si>
  <si>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</si>
  <si>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</si>
  <si>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</si>
  <si>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</si>
  <si>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</si>
  <si>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</si>
  <si>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</si>
  <si>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</si>
  <si>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</si>
  <si>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</si>
  <si>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</si>
  <si>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</si>
  <si>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</si>
  <si>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</si>
  <si>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</si>
  <si>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</si>
  <si>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</si>
  <si>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</si>
  <si>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</si>
  <si>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</si>
  <si>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</si>
  <si>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</si>
  <si>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</si>
  <si>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</si>
  <si>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</si>
  <si>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</si>
  <si>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</si>
  <si>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</si>
  <si>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</si>
  <si>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13 DE ENERO DE 2025</t>
  </si>
  <si>
    <t>La contingencia se califica como PROBABLE, toda vez que la póliza presta cobertura temporal y material, adicionalmente, se encuentra acreditada la responsabilidad del vehículo asegurado en la ocurrencia del accidente de tránsito.
Lo primero que debe tomarse en consideración es que la Póliza de Seguro Automóviles Livianos Servicio Público y Pesado No. 023270561 / 37, cuya asegurada es la compañía MAREES S.A.S ESP. presta cobertura material y temporal, de conformidad con los hechos y pretensiones expuestas en el líbelo de la demanda. Frente a la cobertura temporal, debe señalarse que la ocurrencia del accidente de tránsito (13 de septiembre de 2023) se encuentra dentro de la delimitación temporal de la Póliza, comprendida desde el 3 de julio de 2023 hasta el 2 de julio de 2024. Aunado a ello, presta cobertura material en tanto ampara la responsabilidad civil extracontractual, pretensión que se le endilga al asegurado.
Por otro lado, respecto a la responsabilidad del asegurado, debe advertirse que la responsabilidad del vehículo asegurado se encuentra acreditada. Lo anterior, teniendo en cuenta que existen elementos de prueba que acreditan la responsabilidad del conductor del vehículo asegurado en el accidente del 13 de septiembre de 2023, pues se atribuyó como causa probable del accidente en el Informe Policial de Accidente de Tránsito la hipótesis No. 112 (Desobedecer señales o normas de tránsito). Hipótesis que, si bien fue consignada "por confimar", implica en principio, la incidencia causal en el hecho por parte del vehículo asegurado. Ahora bien, sin perjuicio de la responsabilidad a cargo del conductor del vehículo asegurado, la autoridad de tránsito también determinó como causa probable del accidente atribuible a la víctima la hipótesis 139: impericia en el manejo. Sin embargo, al margen de las hipótesis establecidas por la autoridad de tránsito, a través del dictamen de Reconstrucción de Accidentes de Tránsito realizado por IRS Vial, fue posible establecer que la causa adecuada del accidente de tránsito del 13 de septiembre de 2023 fue el exceso de velocidad atribuida al vehículo asegurado, quien se desplazaba a una velocidad mayor a la permitida.  Así las cosas y en consideración las pruebas que obran en el expediente, está acreditada la responsabilidad del asegurado y , por sustracción de materia, la obligación indemnizatoria de la compañía de seguros. 
Lo anterior sin perjuicio del carácter contingente del proceso.</t>
  </si>
  <si>
    <t xml:space="preserve"> la responsabilidad del vehículo asegurado se encuentra acreditada. Lo anterior, teniendo en cuenta que existen elementos de prueba que acreditan la responsabilidad del conductor del vehículo asegurado en el accidente del 13 de septiembre de 2023, pues se atribuyó como causa probable del accidente en el Informe Policial de Accidente de Tránsito la hipótesis No. 112 (Desobedecer señales o normas de tránsito). Hipótesis que, si bien fue consignada "por confimar", implica en principio, la incidencia causal en el hecho por parte del vehículo asegurado. Ahora bien, sin perjuicio de la responsabilidad a cargo del conductor del vehículo asegurado, la autoridad de tránsito también determinó como causa probable del accidente atribuible a la víctima la hipótesis 139: impericia en el manejo. Sin embargo, al margen de las hipótesis establecidas por la autoridad de tránsito, a través del dictamen de Reconstrucción de Accidentes de Tránsito realizado por IRS Vial, fue posible establecer que la causa adecuada del accidente de tránsito del 13 de septiembre de 2023 fue el exceso de velocidad atribuida al vehículo asegurado, quien se desplazaba a una velocidad mayor a la permitida.  Así las cosas y en consideración las pruebas que obran en el expediente, está acreditada la responsabilidad del asegurado y , por sustracción de materia, la obligación ind</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</si>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</sst>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85" zoomScaleNormal="85" workbookViewId="0">
      <selection activeCell="B24" sqref="B24:C2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v>
      </c>
      <c r="B2" s="67" t="s">
        <v>2</v>
      </c>
      <c r="C2" s="68"/>
    </row>
    <row r="3" spans="1:3" x14ac:dyDescent="0.25">
      <c r="A3" s="5" t="s">
        <v>3</v>
      </c>
      <c r="B3" s="63" t="s">
        <v>4</v>
      </c>
      <c r="C3" s="64"/>
    </row>
    <row r="4" spans="1:3" x14ac:dyDescent="0.25">
      <c r="A4" s="5" t="s">
        <v>5</v>
      </c>
      <c r="B4" s="63" t="s">
        <v>6</v>
      </c>
      <c r="C4" s="64"/>
    </row>
    <row r="5" spans="1:3" ht="31.5" customHeight="1" x14ac:dyDescent="0.25">
      <c r="A5" s="5" t="s">
        <v>7</v>
      </c>
      <c r="B5" s="63" t="s">
        <v>8</v>
      </c>
      <c r="C5" s="64"/>
    </row>
    <row r="6" spans="1:3" x14ac:dyDescent="0.25">
      <c r="A6" s="5" t="s">
        <v>9</v>
      </c>
      <c r="B6" s="58" t="s">
        <v>10</v>
      </c>
      <c r="C6" s="58"/>
    </row>
    <row r="7" spans="1:3" x14ac:dyDescent="0.25">
      <c r="A7" s="25" t="s">
        <v>11</v>
      </c>
      <c r="B7" s="63" t="s">
        <v>12</v>
      </c>
      <c r="C7" s="64"/>
    </row>
    <row r="8" spans="1:3" ht="23.1" customHeight="1" x14ac:dyDescent="0.25">
      <c r="A8" s="26" t="s">
        <v>13</v>
      </c>
      <c r="B8" s="63" t="s">
        <v>14</v>
      </c>
      <c r="C8" s="64"/>
    </row>
    <row r="9" spans="1:3" x14ac:dyDescent="0.25">
      <c r="A9" s="26" t="s">
        <v>15</v>
      </c>
      <c r="B9" s="58" t="s">
        <v>16</v>
      </c>
      <c r="C9" s="58"/>
    </row>
    <row r="10" spans="1:3" x14ac:dyDescent="0.25">
      <c r="A10" s="26" t="s">
        <v>17</v>
      </c>
      <c r="B10" s="56" t="s">
        <v>18</v>
      </c>
      <c r="C10" s="56"/>
    </row>
    <row r="11" spans="1:3" ht="30" customHeight="1" x14ac:dyDescent="0.25">
      <c r="A11" s="27" t="s">
        <v>19</v>
      </c>
      <c r="B11" s="56" t="s">
        <v>20</v>
      </c>
      <c r="C11" s="56"/>
    </row>
    <row r="12" spans="1:3" ht="30" customHeight="1" x14ac:dyDescent="0.25">
      <c r="A12" s="5" t="s">
        <v>21</v>
      </c>
      <c r="B12" s="57" t="s">
        <v>22</v>
      </c>
      <c r="C12" s="56"/>
    </row>
    <row r="13" spans="1:3" x14ac:dyDescent="0.25">
      <c r="A13" s="5" t="s">
        <v>23</v>
      </c>
      <c r="B13" s="58" t="s">
        <v>24</v>
      </c>
      <c r="C13" s="58"/>
    </row>
    <row r="14" spans="1:3" x14ac:dyDescent="0.25">
      <c r="A14" s="5" t="s">
        <v>25</v>
      </c>
      <c r="B14" s="59" t="s">
        <v>26</v>
      </c>
      <c r="C14" s="58"/>
    </row>
    <row r="15" spans="1:3" x14ac:dyDescent="0.25">
      <c r="A15" s="5" t="s">
        <v>27</v>
      </c>
      <c r="B15" s="58" t="s">
        <v>28</v>
      </c>
      <c r="C15" s="58"/>
    </row>
    <row r="16" spans="1:3" x14ac:dyDescent="0.25">
      <c r="A16" s="5" t="s">
        <v>29</v>
      </c>
      <c r="B16" s="58" t="s">
        <v>30</v>
      </c>
      <c r="C16" s="58"/>
    </row>
    <row r="17" spans="1:3" ht="15" customHeight="1" x14ac:dyDescent="0.25">
      <c r="A17" s="5" t="s">
        <v>31</v>
      </c>
      <c r="B17" s="56" t="s">
        <v>32</v>
      </c>
      <c r="C17" s="56"/>
    </row>
    <row r="18" spans="1:3" x14ac:dyDescent="0.25">
      <c r="A18" s="5" t="s">
        <v>33</v>
      </c>
      <c r="B18" s="56" t="s">
        <v>34</v>
      </c>
      <c r="C18" s="56"/>
    </row>
    <row r="19" spans="1:3" ht="18.75" customHeight="1" x14ac:dyDescent="0.25">
      <c r="A19" s="5" t="s">
        <v>35</v>
      </c>
      <c r="B19" s="65" t="s">
        <v>36</v>
      </c>
      <c r="C19" s="66"/>
    </row>
    <row r="20" spans="1:3" x14ac:dyDescent="0.25">
      <c r="A20" s="5" t="s">
        <v>37</v>
      </c>
      <c r="B20" s="58" t="s">
        <v>38</v>
      </c>
      <c r="C20" s="58"/>
    </row>
    <row r="21" spans="1:3" ht="17.25" customHeight="1" x14ac:dyDescent="0.25">
      <c r="A21" s="5" t="s">
        <v>39</v>
      </c>
      <c r="B21" s="56" t="s">
        <v>40</v>
      </c>
      <c r="C21" s="56"/>
    </row>
    <row r="22" spans="1:3" x14ac:dyDescent="0.25">
      <c r="A22" s="26" t="s">
        <v>41</v>
      </c>
      <c r="B22" s="53" t="s">
        <v>42</v>
      </c>
      <c r="C22" s="53"/>
    </row>
    <row r="23" spans="1:3" x14ac:dyDescent="0.25">
      <c r="A23" s="26" t="s">
        <v>43</v>
      </c>
      <c r="B23" s="55" t="s">
        <v>44</v>
      </c>
      <c r="C23" s="53"/>
    </row>
    <row r="24" spans="1:3" x14ac:dyDescent="0.25">
      <c r="A24" s="26" t="s">
        <v>45</v>
      </c>
      <c r="B24" s="55" t="s">
        <v>46</v>
      </c>
      <c r="C24" s="53"/>
    </row>
    <row r="25" spans="1:3" x14ac:dyDescent="0.25">
      <c r="A25" s="69" t="s">
        <v>47</v>
      </c>
      <c r="B25" s="53" t="s">
        <v>48</v>
      </c>
      <c r="C25" s="54"/>
    </row>
    <row r="26" spans="1:3" x14ac:dyDescent="0.25">
      <c r="A26" s="69"/>
      <c r="B26" s="54"/>
      <c r="C26" s="54"/>
    </row>
    <row r="27" spans="1:3" ht="100.5" customHeight="1" x14ac:dyDescent="0.25">
      <c r="A27" s="69"/>
      <c r="B27" s="54"/>
      <c r="C27" s="54"/>
    </row>
    <row r="28" spans="1:3" x14ac:dyDescent="0.25">
      <c r="A28" s="26" t="s">
        <v>49</v>
      </c>
      <c r="B28" s="54" t="s">
        <v>50</v>
      </c>
      <c r="C28" s="54"/>
    </row>
    <row r="29" spans="1:3" x14ac:dyDescent="0.25">
      <c r="A29" s="26" t="s">
        <v>51</v>
      </c>
      <c r="B29" s="54" t="s">
        <v>52</v>
      </c>
      <c r="C29" s="54"/>
    </row>
    <row r="30" spans="1:3" x14ac:dyDescent="0.25">
      <c r="A30" s="26" t="s">
        <v>53</v>
      </c>
      <c r="B30" s="54" t="s">
        <v>54</v>
      </c>
      <c r="C30" s="54"/>
    </row>
    <row r="31" spans="1:3" x14ac:dyDescent="0.25">
      <c r="A31" s="26" t="s">
        <v>55</v>
      </c>
      <c r="B31" s="54" t="s">
        <v>56</v>
      </c>
      <c r="C31" s="54"/>
    </row>
    <row r="32" spans="1:3" x14ac:dyDescent="0.25">
      <c r="A32" s="26" t="s">
        <v>57</v>
      </c>
      <c r="B32" s="60" t="s">
        <v>58</v>
      </c>
      <c r="C32" s="61"/>
    </row>
    <row r="33" spans="1:3" x14ac:dyDescent="0.25">
      <c r="A33" s="5" t="s">
        <v>59</v>
      </c>
      <c r="B33" s="60" t="s">
        <v>60</v>
      </c>
      <c r="C33" s="61"/>
    </row>
    <row r="34" spans="1:3" ht="45" x14ac:dyDescent="0.25">
      <c r="A34" s="5" t="s">
        <v>61</v>
      </c>
      <c r="B34" s="59" t="s">
        <v>228</v>
      </c>
      <c r="C34" s="5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2" sqref="B12:C1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0" t="s">
        <v>62</v>
      </c>
      <c r="B1" s="70"/>
      <c r="C1" s="70"/>
    </row>
    <row r="2" spans="1:3" ht="15.75" customHeight="1" x14ac:dyDescent="0.25">
      <c r="A2" s="20" t="s">
        <v>63</v>
      </c>
      <c r="B2" s="71" t="s">
        <v>64</v>
      </c>
      <c r="C2" s="72"/>
    </row>
    <row r="3" spans="1:3" s="2" customFormat="1" x14ac:dyDescent="0.25">
      <c r="A3" s="5" t="s">
        <v>65</v>
      </c>
      <c r="B3" s="58" t="str">
        <f>'AUTOS  NOTA 322'!B2:C2</f>
        <v>85001310300320240012800</v>
      </c>
      <c r="C3" s="58"/>
    </row>
    <row r="4" spans="1:3" s="2" customFormat="1" x14ac:dyDescent="0.25">
      <c r="A4" s="5" t="s">
        <v>66</v>
      </c>
      <c r="B4" s="58" t="str">
        <f>'AUTOS  NOTA 322'!B3:C3</f>
        <v>TERCERO CIVIL DEL CIRCUITO DE YOPAL</v>
      </c>
      <c r="C4" s="58"/>
    </row>
    <row r="5" spans="1:3" s="2" customFormat="1" x14ac:dyDescent="0.25">
      <c r="A5" s="5" t="s">
        <v>67</v>
      </c>
      <c r="B5" s="58" t="str">
        <f>'AUTOS  NOTA 322'!B4:C4</f>
        <v>ÁNGEL HERNANDO VARGAS TOLOZA; MAREES SAS ESP; ALLIANZ SEGUROS S.A.</v>
      </c>
      <c r="C5" s="58"/>
    </row>
    <row r="6" spans="1:3" s="2" customFormat="1" x14ac:dyDescent="0.25">
      <c r="A6" s="5" t="s">
        <v>68</v>
      </c>
      <c r="B6" s="58" t="str">
        <f>'AUTOS  NOTA 322'!B5:C5</f>
        <v>MAY DICSON COLMENARES BAUTISTA, LINA JASMÍN CHAPARRO OCHOA (COMPAÑERA PERMANENTE- OCTUBRE 1 DE 1990)</v>
      </c>
      <c r="C6" s="58"/>
    </row>
    <row r="7" spans="1:3" s="2" customFormat="1" x14ac:dyDescent="0.25">
      <c r="A7" s="5" t="s">
        <v>69</v>
      </c>
      <c r="B7" s="58" t="str">
        <f>'AUTOS  NOTA 322'!B6:C6</f>
        <v>DEMANDA DIRECTA</v>
      </c>
      <c r="C7" s="58"/>
    </row>
    <row r="8" spans="1:3" s="2" customFormat="1" x14ac:dyDescent="0.25">
      <c r="A8" s="29" t="s">
        <v>70</v>
      </c>
      <c r="B8" s="58" t="str">
        <f>'AUTOS  NOTA 322'!B7:C8</f>
        <v>MAY DICSON COLMENARES BAUTISTA, LINA JASMÍN CHAPARRO OCHOA</v>
      </c>
      <c r="C8" s="58"/>
    </row>
    <row r="9" spans="1:3" x14ac:dyDescent="0.25">
      <c r="A9" s="20" t="s">
        <v>71</v>
      </c>
      <c r="B9" s="58" t="s">
        <v>72</v>
      </c>
      <c r="C9" s="58"/>
    </row>
    <row r="10" spans="1:3" x14ac:dyDescent="0.25">
      <c r="A10" s="20" t="s">
        <v>73</v>
      </c>
      <c r="B10" s="58" t="s">
        <v>12</v>
      </c>
      <c r="C10" s="58"/>
    </row>
    <row r="11" spans="1:3" x14ac:dyDescent="0.25">
      <c r="A11" s="20" t="s">
        <v>74</v>
      </c>
      <c r="B11" s="85">
        <v>4000000000</v>
      </c>
      <c r="C11" s="86"/>
    </row>
    <row r="12" spans="1:3" x14ac:dyDescent="0.25">
      <c r="A12" s="20" t="s">
        <v>75</v>
      </c>
      <c r="B12" s="85" t="s">
        <v>76</v>
      </c>
      <c r="C12" s="86"/>
    </row>
    <row r="13" spans="1:3" x14ac:dyDescent="0.25">
      <c r="A13" s="20" t="s">
        <v>77</v>
      </c>
      <c r="B13" s="63"/>
      <c r="C13" s="64"/>
    </row>
    <row r="14" spans="1:3" x14ac:dyDescent="0.25">
      <c r="A14" s="20" t="s">
        <v>78</v>
      </c>
      <c r="B14" s="56" t="s">
        <v>79</v>
      </c>
      <c r="C14" s="58"/>
    </row>
    <row r="15" spans="1:3" x14ac:dyDescent="0.25">
      <c r="A15" s="20" t="s">
        <v>80</v>
      </c>
      <c r="B15" s="58" t="s">
        <v>81</v>
      </c>
      <c r="C15" s="58"/>
    </row>
    <row r="16" spans="1:3" x14ac:dyDescent="0.25">
      <c r="A16" s="20" t="s">
        <v>82</v>
      </c>
      <c r="B16" s="58" t="s">
        <v>81</v>
      </c>
      <c r="C16" s="58"/>
    </row>
    <row r="17" spans="1:3" x14ac:dyDescent="0.25">
      <c r="A17" s="87" t="s">
        <v>83</v>
      </c>
      <c r="B17" s="58" t="s">
        <v>84</v>
      </c>
      <c r="C17" s="58"/>
    </row>
    <row r="18" spans="1:3" x14ac:dyDescent="0.25">
      <c r="A18" s="88"/>
      <c r="B18" s="10" t="s">
        <v>85</v>
      </c>
      <c r="C18" s="10" t="s">
        <v>86</v>
      </c>
    </row>
    <row r="19" spans="1:3" x14ac:dyDescent="0.25">
      <c r="A19" s="88"/>
      <c r="B19" s="6" t="s">
        <v>87</v>
      </c>
      <c r="C19" s="6"/>
    </row>
    <row r="20" spans="1:3" x14ac:dyDescent="0.25">
      <c r="A20" s="88"/>
      <c r="B20" s="6"/>
      <c r="C20" s="6"/>
    </row>
    <row r="21" spans="1:3" x14ac:dyDescent="0.25">
      <c r="A21" s="89"/>
      <c r="B21" s="6"/>
      <c r="C21" s="6"/>
    </row>
    <row r="22" spans="1:3" x14ac:dyDescent="0.25">
      <c r="A22" s="20" t="s">
        <v>88</v>
      </c>
      <c r="B22" s="58" t="s">
        <v>89</v>
      </c>
      <c r="C22" s="58"/>
    </row>
    <row r="23" spans="1:3" x14ac:dyDescent="0.25">
      <c r="A23" s="20" t="s">
        <v>90</v>
      </c>
      <c r="B23" s="90" t="s">
        <v>89</v>
      </c>
      <c r="C23" s="91"/>
    </row>
    <row r="24" spans="1:3" x14ac:dyDescent="0.25">
      <c r="A24" s="20" t="s">
        <v>91</v>
      </c>
      <c r="B24" s="58" t="s">
        <v>92</v>
      </c>
      <c r="C24" s="58"/>
    </row>
    <row r="25" spans="1:3" x14ac:dyDescent="0.25">
      <c r="A25" s="20" t="s">
        <v>93</v>
      </c>
      <c r="B25" s="58" t="s">
        <v>81</v>
      </c>
      <c r="C25" s="58"/>
    </row>
    <row r="26" spans="1:3" x14ac:dyDescent="0.25">
      <c r="A26" s="20" t="s">
        <v>94</v>
      </c>
      <c r="B26" s="58">
        <v>18000000</v>
      </c>
      <c r="C26" s="58"/>
    </row>
    <row r="27" spans="1:3" x14ac:dyDescent="0.25">
      <c r="A27" s="19" t="s">
        <v>95</v>
      </c>
      <c r="B27" s="58" t="s">
        <v>89</v>
      </c>
      <c r="C27" s="58"/>
    </row>
    <row r="28" spans="1:3" x14ac:dyDescent="0.25">
      <c r="A28" s="73" t="s">
        <v>96</v>
      </c>
      <c r="B28" s="73"/>
      <c r="C28" s="73"/>
    </row>
    <row r="29" spans="1:3" x14ac:dyDescent="0.25">
      <c r="A29" s="83" t="s">
        <v>97</v>
      </c>
      <c r="B29" s="84"/>
      <c r="C29" s="11" t="s">
        <v>98</v>
      </c>
    </row>
    <row r="30" spans="1:3" x14ac:dyDescent="0.25">
      <c r="A30" s="83" t="s">
        <v>99</v>
      </c>
      <c r="B30" s="84"/>
      <c r="C30" s="11"/>
    </row>
    <row r="31" spans="1:3" x14ac:dyDescent="0.25">
      <c r="A31" s="83" t="s">
        <v>100</v>
      </c>
      <c r="B31" s="84"/>
      <c r="C31" s="12" t="s">
        <v>98</v>
      </c>
    </row>
    <row r="32" spans="1:3" x14ac:dyDescent="0.25">
      <c r="A32" s="83" t="s">
        <v>101</v>
      </c>
      <c r="B32" s="84"/>
      <c r="C32" s="11"/>
    </row>
    <row r="33" spans="1:3" x14ac:dyDescent="0.25">
      <c r="A33" s="83" t="s">
        <v>102</v>
      </c>
      <c r="B33" s="84"/>
      <c r="C33" s="11"/>
    </row>
    <row r="34" spans="1:3" x14ac:dyDescent="0.25">
      <c r="A34" s="83" t="s">
        <v>103</v>
      </c>
      <c r="B34" s="84"/>
      <c r="C34" s="13"/>
    </row>
    <row r="35" spans="1:3" x14ac:dyDescent="0.25">
      <c r="A35" s="74" t="s">
        <v>104</v>
      </c>
      <c r="B35" s="75"/>
      <c r="C35" s="14"/>
    </row>
    <row r="36" spans="1:3" x14ac:dyDescent="0.25">
      <c r="A36" s="74" t="s">
        <v>105</v>
      </c>
      <c r="B36" s="75"/>
      <c r="C36" s="15"/>
    </row>
    <row r="37" spans="1:3" x14ac:dyDescent="0.25">
      <c r="A37" s="76" t="s">
        <v>106</v>
      </c>
      <c r="B37" s="77"/>
      <c r="C37" s="15"/>
    </row>
    <row r="38" spans="1:3" x14ac:dyDescent="0.25">
      <c r="A38" s="78"/>
      <c r="B38" s="79"/>
      <c r="C38" s="15"/>
    </row>
    <row r="39" spans="1:3" x14ac:dyDescent="0.25">
      <c r="A39" s="80"/>
      <c r="B39" s="81"/>
      <c r="C39" s="15"/>
    </row>
    <row r="40" spans="1:3" x14ac:dyDescent="0.25">
      <c r="A40" s="82" t="s">
        <v>107</v>
      </c>
      <c r="B40" s="82"/>
      <c r="C40" s="82"/>
    </row>
    <row r="41" spans="1:3" x14ac:dyDescent="0.25">
      <c r="A41" s="17" t="s">
        <v>108</v>
      </c>
      <c r="B41" s="18"/>
      <c r="C41" s="15"/>
    </row>
    <row r="42" spans="1:3" x14ac:dyDescent="0.25">
      <c r="A42" s="74" t="s">
        <v>109</v>
      </c>
      <c r="B42" s="75"/>
      <c r="C42" s="15"/>
    </row>
    <row r="43" spans="1:3" x14ac:dyDescent="0.25">
      <c r="A43" s="74" t="s">
        <v>110</v>
      </c>
      <c r="B43" s="75"/>
      <c r="C43" s="15"/>
    </row>
    <row r="44" spans="1:3" x14ac:dyDescent="0.25">
      <c r="A44" s="17" t="s">
        <v>111</v>
      </c>
      <c r="B44" s="18"/>
      <c r="C44" s="15"/>
    </row>
    <row r="45" spans="1:3" x14ac:dyDescent="0.25">
      <c r="A45" s="17" t="s">
        <v>112</v>
      </c>
      <c r="B45" s="18"/>
      <c r="C45" s="15"/>
    </row>
    <row r="46" spans="1:3" x14ac:dyDescent="0.25">
      <c r="A46" s="74" t="s">
        <v>113</v>
      </c>
      <c r="B46" s="75"/>
      <c r="C46" s="15"/>
    </row>
    <row r="47" spans="1:3" x14ac:dyDescent="0.25">
      <c r="A47" s="17" t="s">
        <v>114</v>
      </c>
      <c r="B47" s="16"/>
      <c r="C47" s="15"/>
    </row>
    <row r="48" spans="1:3" x14ac:dyDescent="0.25">
      <c r="A48" s="74" t="s">
        <v>115</v>
      </c>
      <c r="B48" s="75"/>
      <c r="C48" s="15"/>
    </row>
    <row r="49" spans="1:3" x14ac:dyDescent="0.25">
      <c r="A49" s="74" t="s">
        <v>116</v>
      </c>
      <c r="B49" s="75"/>
      <c r="C49" s="15"/>
    </row>
    <row r="50" spans="1:3" x14ac:dyDescent="0.25">
      <c r="A50" s="74" t="s">
        <v>106</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19" sqref="B19:C19"/>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6" t="s">
        <v>117</v>
      </c>
      <c r="B1" s="96"/>
      <c r="C1" s="96"/>
    </row>
    <row r="2" spans="1:9" ht="15" customHeight="1" x14ac:dyDescent="0.25">
      <c r="A2" s="33" t="s">
        <v>63</v>
      </c>
      <c r="B2" s="97" t="str">
        <f>'AUTOS NOTA 321'!B2:C2</f>
        <v>131911990-214387</v>
      </c>
      <c r="C2" s="98"/>
    </row>
    <row r="3" spans="1:9" x14ac:dyDescent="0.25">
      <c r="A3" s="34" t="s">
        <v>65</v>
      </c>
      <c r="B3" s="101" t="str">
        <f>'AUTOS  NOTA 322'!B2:C2</f>
        <v>85001310300320240012800</v>
      </c>
      <c r="C3" s="101"/>
    </row>
    <row r="4" spans="1:9" x14ac:dyDescent="0.25">
      <c r="A4" s="34" t="s">
        <v>66</v>
      </c>
      <c r="B4" s="101" t="str">
        <f>'AUTOS  NOTA 322'!B3:C3</f>
        <v>TERCERO CIVIL DEL CIRCUITO DE YOPAL</v>
      </c>
      <c r="C4" s="101"/>
    </row>
    <row r="5" spans="1:9" x14ac:dyDescent="0.25">
      <c r="A5" s="34" t="s">
        <v>67</v>
      </c>
      <c r="B5" s="101" t="str">
        <f>'AUTOS  NOTA 322'!B4:C4</f>
        <v>ÁNGEL HERNANDO VARGAS TOLOZA; MAREES SAS ESP; ALLIANZ SEGUROS S.A.</v>
      </c>
      <c r="C5" s="101"/>
    </row>
    <row r="6" spans="1:9" ht="15" customHeight="1" x14ac:dyDescent="0.25">
      <c r="A6" s="34" t="s">
        <v>68</v>
      </c>
      <c r="B6" s="101" t="str">
        <f>'AUTOS  NOTA 322'!B5:C5</f>
        <v>MAY DICSON COLMENARES BAUTISTA, LINA JASMÍN CHAPARRO OCHOA (COMPAÑERA PERMANENTE- OCTUBRE 1 DE 1990)</v>
      </c>
      <c r="C6" s="101"/>
    </row>
    <row r="7" spans="1:9" x14ac:dyDescent="0.25">
      <c r="A7" s="34" t="s">
        <v>69</v>
      </c>
      <c r="B7" s="101" t="str">
        <f>'AUTOS  NOTA 322'!B6:C6</f>
        <v>DEMANDA DIRECTA</v>
      </c>
      <c r="C7" s="101"/>
    </row>
    <row r="8" spans="1:9" x14ac:dyDescent="0.25">
      <c r="A8" s="36" t="s">
        <v>70</v>
      </c>
      <c r="B8" s="101" t="str">
        <f>'AUTOS  NOTA 322'!B7:C8</f>
        <v>MAY DICSON COLMENARES BAUTISTA, LINA JASMÍN CHAPARRO OCHOA</v>
      </c>
      <c r="C8" s="101"/>
    </row>
    <row r="9" spans="1:9" x14ac:dyDescent="0.25">
      <c r="A9" s="34" t="s">
        <v>118</v>
      </c>
      <c r="B9" s="94">
        <f>SUM(C11,C12,C14,C15,C17)</f>
        <v>281772501</v>
      </c>
      <c r="C9" s="95"/>
    </row>
    <row r="10" spans="1:9" x14ac:dyDescent="0.25">
      <c r="A10" s="102" t="s">
        <v>119</v>
      </c>
      <c r="B10" s="99" t="s">
        <v>120</v>
      </c>
      <c r="C10" s="100"/>
    </row>
    <row r="11" spans="1:9" x14ac:dyDescent="0.25">
      <c r="A11" s="102"/>
      <c r="B11" s="35" t="s">
        <v>121</v>
      </c>
      <c r="C11" s="30">
        <v>121772501</v>
      </c>
    </row>
    <row r="12" spans="1:9" x14ac:dyDescent="0.25">
      <c r="A12" s="102"/>
      <c r="B12" s="35" t="s">
        <v>122</v>
      </c>
      <c r="C12" s="30">
        <v>0</v>
      </c>
    </row>
    <row r="13" spans="1:9" x14ac:dyDescent="0.25">
      <c r="A13" s="102"/>
      <c r="B13" s="99"/>
      <c r="C13" s="100"/>
    </row>
    <row r="14" spans="1:9" x14ac:dyDescent="0.25">
      <c r="A14" s="102"/>
      <c r="B14" s="35" t="s">
        <v>123</v>
      </c>
      <c r="C14" s="38">
        <v>100000000</v>
      </c>
    </row>
    <row r="15" spans="1:9" x14ac:dyDescent="0.25">
      <c r="A15" s="102"/>
      <c r="B15" s="35" t="s">
        <v>124</v>
      </c>
      <c r="C15" s="38">
        <v>60000000</v>
      </c>
      <c r="E15" s="41" t="s">
        <v>125</v>
      </c>
      <c r="F15" s="42">
        <v>0.7</v>
      </c>
    </row>
    <row r="16" spans="1:9" x14ac:dyDescent="0.25">
      <c r="A16" s="102"/>
      <c r="B16" s="99" t="s">
        <v>126</v>
      </c>
      <c r="C16" s="100"/>
      <c r="E16" s="41" t="s">
        <v>127</v>
      </c>
      <c r="F16" s="43">
        <v>0.3</v>
      </c>
      <c r="I16" s="44"/>
    </row>
    <row r="17" spans="1:9" x14ac:dyDescent="0.25">
      <c r="A17" s="102"/>
      <c r="B17" s="35"/>
      <c r="C17" s="39"/>
      <c r="F17" s="45"/>
      <c r="I17" s="44"/>
    </row>
    <row r="18" spans="1:9" ht="23.25" customHeight="1" x14ac:dyDescent="0.25">
      <c r="A18" s="37" t="s">
        <v>128</v>
      </c>
      <c r="B18" s="97" t="s">
        <v>125</v>
      </c>
      <c r="C18" s="98"/>
    </row>
    <row r="19" spans="1:9" ht="30" x14ac:dyDescent="0.25">
      <c r="A19" s="34" t="s">
        <v>129</v>
      </c>
      <c r="B19" s="110" t="s">
        <v>229</v>
      </c>
      <c r="C19" s="111"/>
    </row>
    <row r="20" spans="1:9" ht="15" customHeight="1" x14ac:dyDescent="0.25">
      <c r="A20" s="46" t="s">
        <v>130</v>
      </c>
      <c r="B20" s="107">
        <f>((C22+C23+C25+C26+C30+C28+C32+C34+C29+C33)-C37-C38)*C36*C39</f>
        <v>70773021</v>
      </c>
      <c r="C20" s="107"/>
    </row>
    <row r="21" spans="1:9" x14ac:dyDescent="0.25">
      <c r="A21" s="37" t="s">
        <v>131</v>
      </c>
      <c r="B21" s="112" t="s">
        <v>120</v>
      </c>
      <c r="C21" s="113"/>
    </row>
    <row r="22" spans="1:9" x14ac:dyDescent="0.25">
      <c r="A22" s="105"/>
      <c r="B22" s="35" t="s">
        <v>121</v>
      </c>
      <c r="C22" s="30">
        <v>30861021</v>
      </c>
    </row>
    <row r="23" spans="1:9" x14ac:dyDescent="0.25">
      <c r="A23" s="106"/>
      <c r="B23" s="35" t="s">
        <v>122</v>
      </c>
      <c r="C23" s="30">
        <v>0</v>
      </c>
    </row>
    <row r="24" spans="1:9" x14ac:dyDescent="0.25">
      <c r="A24" s="106"/>
      <c r="B24" s="99" t="s">
        <v>132</v>
      </c>
      <c r="C24" s="100"/>
    </row>
    <row r="25" spans="1:9" x14ac:dyDescent="0.25">
      <c r="A25" s="106"/>
      <c r="B25" s="35" t="s">
        <v>123</v>
      </c>
      <c r="C25" s="30">
        <v>27000000</v>
      </c>
    </row>
    <row r="26" spans="1:9" ht="29.1" customHeight="1" x14ac:dyDescent="0.25">
      <c r="A26" s="106"/>
      <c r="B26" s="35" t="s">
        <v>133</v>
      </c>
      <c r="C26" s="30">
        <v>15000000</v>
      </c>
    </row>
    <row r="27" spans="1:9" x14ac:dyDescent="0.25">
      <c r="A27" s="106"/>
      <c r="B27" s="99" t="s">
        <v>134</v>
      </c>
      <c r="C27" s="100"/>
    </row>
    <row r="28" spans="1:9" x14ac:dyDescent="0.25">
      <c r="A28" s="106"/>
      <c r="B28" s="35" t="s">
        <v>135</v>
      </c>
      <c r="C28" s="30">
        <v>0</v>
      </c>
    </row>
    <row r="29" spans="1:9" x14ac:dyDescent="0.25">
      <c r="A29" s="106"/>
      <c r="B29" s="35" t="s">
        <v>121</v>
      </c>
      <c r="C29" s="30"/>
    </row>
    <row r="30" spans="1:9" x14ac:dyDescent="0.25">
      <c r="A30" s="106"/>
      <c r="B30" s="35" t="s">
        <v>122</v>
      </c>
      <c r="C30" s="30">
        <v>0</v>
      </c>
    </row>
    <row r="31" spans="1:9" x14ac:dyDescent="0.25">
      <c r="A31" s="106"/>
      <c r="B31" s="99" t="s">
        <v>136</v>
      </c>
      <c r="C31" s="100"/>
    </row>
    <row r="32" spans="1:9" x14ac:dyDescent="0.25">
      <c r="A32" s="106"/>
      <c r="B32" s="35"/>
      <c r="C32" s="30"/>
    </row>
    <row r="33" spans="1:3" x14ac:dyDescent="0.25">
      <c r="A33" s="106"/>
      <c r="B33" s="35" t="s">
        <v>121</v>
      </c>
      <c r="C33" s="30">
        <v>0</v>
      </c>
    </row>
    <row r="34" spans="1:3" x14ac:dyDescent="0.25">
      <c r="A34" s="106"/>
      <c r="B34" s="35" t="s">
        <v>122</v>
      </c>
      <c r="C34" s="30">
        <v>0</v>
      </c>
    </row>
    <row r="35" spans="1:3" x14ac:dyDescent="0.25">
      <c r="A35" s="106"/>
      <c r="B35" s="99" t="s">
        <v>137</v>
      </c>
      <c r="C35" s="100"/>
    </row>
    <row r="36" spans="1:3" x14ac:dyDescent="0.25">
      <c r="A36" s="106"/>
      <c r="B36" s="35" t="s">
        <v>138</v>
      </c>
      <c r="C36" s="31">
        <v>1</v>
      </c>
    </row>
    <row r="37" spans="1:3" x14ac:dyDescent="0.25">
      <c r="A37" s="106"/>
      <c r="B37" s="35" t="s">
        <v>75</v>
      </c>
      <c r="C37" s="32">
        <v>2088000</v>
      </c>
    </row>
    <row r="38" spans="1:3" x14ac:dyDescent="0.25">
      <c r="A38" s="106"/>
      <c r="B38" s="35" t="s">
        <v>139</v>
      </c>
      <c r="C38" s="32"/>
    </row>
    <row r="39" spans="1:3" x14ac:dyDescent="0.25">
      <c r="A39" s="106"/>
      <c r="B39" s="35" t="s">
        <v>140</v>
      </c>
      <c r="C39" s="31">
        <v>1</v>
      </c>
    </row>
    <row r="40" spans="1:3" x14ac:dyDescent="0.25">
      <c r="A40" s="47" t="s">
        <v>141</v>
      </c>
      <c r="B40" s="107">
        <f>IFERROR(B20*(VLOOKUP(B18,E15:F17,2,0)),16666)</f>
        <v>49541114.699999996</v>
      </c>
      <c r="C40" s="107"/>
    </row>
    <row r="41" spans="1:3" ht="93" customHeight="1" x14ac:dyDescent="0.25">
      <c r="A41" s="34" t="s">
        <v>142</v>
      </c>
      <c r="B41" s="108" t="s">
        <v>143</v>
      </c>
      <c r="C41" s="109"/>
    </row>
    <row r="42" spans="1:3" ht="211.5" customHeight="1" x14ac:dyDescent="0.25">
      <c r="A42" s="34" t="s">
        <v>144</v>
      </c>
      <c r="B42" s="103" t="s">
        <v>145</v>
      </c>
      <c r="C42" s="104"/>
    </row>
    <row r="45" spans="1:3" ht="26.25" x14ac:dyDescent="0.25">
      <c r="A45" s="92" t="s">
        <v>146</v>
      </c>
      <c r="B45" s="92"/>
      <c r="C45" s="92"/>
    </row>
    <row r="46" spans="1:3" x14ac:dyDescent="0.25">
      <c r="A46" s="93" t="s">
        <v>147</v>
      </c>
      <c r="B46" s="93"/>
      <c r="C46" s="93"/>
    </row>
    <row r="47" spans="1:3" x14ac:dyDescent="0.25">
      <c r="A47" s="48" t="s">
        <v>148</v>
      </c>
      <c r="B47" s="48" t="s">
        <v>149</v>
      </c>
      <c r="C47" s="49" t="s">
        <v>150</v>
      </c>
    </row>
    <row r="48" spans="1:3" ht="27" x14ac:dyDescent="0.25">
      <c r="A48" s="50" t="s">
        <v>151</v>
      </c>
      <c r="B48" s="51" t="s">
        <v>89</v>
      </c>
      <c r="C48" s="50" t="s">
        <v>152</v>
      </c>
    </row>
    <row r="49" spans="1:3" ht="40.5" x14ac:dyDescent="0.25">
      <c r="A49" s="50" t="s">
        <v>153</v>
      </c>
      <c r="B49" s="51" t="s">
        <v>89</v>
      </c>
      <c r="C49" s="50" t="s">
        <v>154</v>
      </c>
    </row>
    <row r="50" spans="1:3" ht="27" x14ac:dyDescent="0.25">
      <c r="A50" s="50" t="s">
        <v>155</v>
      </c>
      <c r="B50" s="51" t="s">
        <v>89</v>
      </c>
      <c r="C50" s="50" t="s">
        <v>156</v>
      </c>
    </row>
    <row r="51" spans="1:3" x14ac:dyDescent="0.25">
      <c r="A51" s="50" t="s">
        <v>157</v>
      </c>
      <c r="B51" s="51" t="s">
        <v>89</v>
      </c>
      <c r="C51" s="50" t="s">
        <v>158</v>
      </c>
    </row>
    <row r="52" spans="1:3" x14ac:dyDescent="0.25">
      <c r="A52" s="50" t="s">
        <v>159</v>
      </c>
      <c r="B52" s="51" t="s">
        <v>89</v>
      </c>
      <c r="C52" s="52"/>
    </row>
    <row r="53" spans="1:3" x14ac:dyDescent="0.25">
      <c r="A53" s="50" t="s">
        <v>160</v>
      </c>
      <c r="B53" s="51" t="s">
        <v>89</v>
      </c>
      <c r="C53" s="50" t="s">
        <v>161</v>
      </c>
    </row>
    <row r="54" spans="1:3" ht="27" x14ac:dyDescent="0.25">
      <c r="A54" s="50" t="s">
        <v>162</v>
      </c>
      <c r="B54" s="51" t="s">
        <v>89</v>
      </c>
      <c r="C54" s="50" t="s">
        <v>163</v>
      </c>
    </row>
    <row r="55" spans="1:3" x14ac:dyDescent="0.25">
      <c r="A55" s="50" t="s">
        <v>164</v>
      </c>
      <c r="B55" s="51" t="s">
        <v>89</v>
      </c>
      <c r="C55" s="52" t="s">
        <v>165</v>
      </c>
    </row>
    <row r="56" spans="1:3" ht="27" x14ac:dyDescent="0.25">
      <c r="A56" s="50" t="s">
        <v>166</v>
      </c>
      <c r="B56" s="51" t="s">
        <v>89</v>
      </c>
      <c r="C56" s="52" t="s">
        <v>167</v>
      </c>
    </row>
    <row r="57" spans="1:3" ht="27" x14ac:dyDescent="0.25">
      <c r="A57" s="50" t="s">
        <v>168</v>
      </c>
      <c r="B57" s="51" t="s">
        <v>89</v>
      </c>
      <c r="C57" s="52" t="s">
        <v>169</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6" sqref="B16:C16"/>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0" t="s">
        <v>170</v>
      </c>
      <c r="B1" s="70"/>
      <c r="C1" s="70"/>
    </row>
    <row r="2" spans="1:3" x14ac:dyDescent="0.25">
      <c r="A2" s="20" t="s">
        <v>63</v>
      </c>
      <c r="B2" s="90" t="str">
        <f>'AUTOS NOTA 324-478'!B2:C2</f>
        <v>131911990-214387</v>
      </c>
      <c r="C2" s="91"/>
    </row>
    <row r="3" spans="1:3" x14ac:dyDescent="0.25">
      <c r="A3" s="5" t="s">
        <v>65</v>
      </c>
      <c r="B3" s="58" t="str">
        <f>'AUTOS  NOTA 322'!B2:C2</f>
        <v>85001310300320240012800</v>
      </c>
      <c r="C3" s="58"/>
    </row>
    <row r="4" spans="1:3" x14ac:dyDescent="0.25">
      <c r="A4" s="5" t="s">
        <v>66</v>
      </c>
      <c r="B4" s="58" t="str">
        <f>'AUTOS  NOTA 322'!B3:C3</f>
        <v>TERCERO CIVIL DEL CIRCUITO DE YOPAL</v>
      </c>
      <c r="C4" s="58"/>
    </row>
    <row r="5" spans="1:3" x14ac:dyDescent="0.25">
      <c r="A5" s="5" t="s">
        <v>67</v>
      </c>
      <c r="B5" s="58" t="str">
        <f>'AUTOS  NOTA 322'!B4:C4</f>
        <v>ÁNGEL HERNANDO VARGAS TOLOZA; MAREES SAS ESP; ALLIANZ SEGUROS S.A.</v>
      </c>
      <c r="C5" s="58"/>
    </row>
    <row r="6" spans="1:3" ht="15" customHeight="1" x14ac:dyDescent="0.25">
      <c r="A6" s="5" t="s">
        <v>68</v>
      </c>
      <c r="B6" s="58" t="str">
        <f>'AUTOS  NOTA 322'!B5:C5</f>
        <v>MAY DICSON COLMENARES BAUTISTA, LINA JASMÍN CHAPARRO OCHOA (COMPAÑERA PERMANENTE- OCTUBRE 1 DE 1990)</v>
      </c>
      <c r="C6" s="58"/>
    </row>
    <row r="7" spans="1:3" ht="15" customHeight="1" x14ac:dyDescent="0.25">
      <c r="A7" s="5" t="s">
        <v>69</v>
      </c>
      <c r="B7" s="58" t="str">
        <f>'AUTOS  NOTA 322'!B6:C6</f>
        <v>DEMANDA DIRECTA</v>
      </c>
      <c r="C7" s="58"/>
    </row>
    <row r="8" spans="1:3" ht="15" customHeight="1" x14ac:dyDescent="0.25">
      <c r="A8" s="29" t="s">
        <v>70</v>
      </c>
      <c r="B8" s="58" t="str">
        <f>'AUTOS  NOTA 322'!B7:C8</f>
        <v>MAY DICSON COLMENARES BAUTISTA, LINA JASMÍN CHAPARRO OCHOA</v>
      </c>
      <c r="C8" s="58"/>
    </row>
    <row r="9" spans="1:3" ht="18.95" customHeight="1" x14ac:dyDescent="0.25">
      <c r="A9" s="5" t="s">
        <v>171</v>
      </c>
      <c r="B9" s="58" t="s">
        <v>125</v>
      </c>
      <c r="C9" s="58"/>
    </row>
    <row r="10" spans="1:3" x14ac:dyDescent="0.25">
      <c r="A10" s="7" t="s">
        <v>131</v>
      </c>
      <c r="B10" s="116">
        <f>'AUTOS NOTA 324-478'!B20:C20</f>
        <v>70773021</v>
      </c>
      <c r="C10" s="116"/>
    </row>
    <row r="11" spans="1:3" x14ac:dyDescent="0.25">
      <c r="A11" s="7" t="s">
        <v>172</v>
      </c>
      <c r="B11" s="117">
        <f>'AUTOS NOTA 324-478'!B40:C40</f>
        <v>49541114.699999996</v>
      </c>
      <c r="C11" s="58"/>
    </row>
    <row r="12" spans="1:3" ht="30" x14ac:dyDescent="0.25">
      <c r="A12" s="7" t="s">
        <v>173</v>
      </c>
      <c r="B12" s="114" t="s">
        <v>230</v>
      </c>
      <c r="C12" s="115"/>
    </row>
    <row r="13" spans="1:3" ht="45" x14ac:dyDescent="0.25">
      <c r="A13" s="5" t="s">
        <v>174</v>
      </c>
      <c r="B13" s="58" t="s">
        <v>81</v>
      </c>
      <c r="C13" s="58"/>
    </row>
    <row r="14" spans="1:3" ht="45" x14ac:dyDescent="0.25">
      <c r="A14" s="5" t="s">
        <v>175</v>
      </c>
      <c r="B14" s="58" t="s">
        <v>231</v>
      </c>
      <c r="C14" s="58"/>
    </row>
    <row r="15" spans="1:3" x14ac:dyDescent="0.25">
      <c r="A15" s="5" t="s">
        <v>176</v>
      </c>
      <c r="B15" s="6" t="s">
        <v>81</v>
      </c>
      <c r="C15" s="6"/>
    </row>
    <row r="16" spans="1:3" x14ac:dyDescent="0.25">
      <c r="A16" s="7" t="s">
        <v>177</v>
      </c>
      <c r="B16" s="58"/>
      <c r="C16" s="58"/>
    </row>
    <row r="17" spans="1:3" x14ac:dyDescent="0.25">
      <c r="A17" s="6" t="s">
        <v>178</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0" t="s">
        <v>179</v>
      </c>
      <c r="B1" s="70"/>
      <c r="C1" s="70"/>
    </row>
    <row r="2" spans="1:3" x14ac:dyDescent="0.25">
      <c r="A2" s="40" t="s">
        <v>63</v>
      </c>
      <c r="B2" s="90" t="str">
        <f>'[2]AUTOS NOTA 321'!B2:C2</f>
        <v xml:space="preserve">SINIESTRO   LEGIS </v>
      </c>
      <c r="C2" s="91"/>
    </row>
    <row r="3" spans="1:3" x14ac:dyDescent="0.25">
      <c r="A3" s="5" t="s">
        <v>65</v>
      </c>
      <c r="B3" s="58" t="str">
        <f>'[3]GENERALES NOTA 322'!B2:C2</f>
        <v xml:space="preserve">Radicado </v>
      </c>
      <c r="C3" s="58"/>
    </row>
    <row r="4" spans="1:3" x14ac:dyDescent="0.25">
      <c r="A4" s="5" t="s">
        <v>66</v>
      </c>
      <c r="B4" s="58" t="str">
        <f>'[3]GENERALES NOTA 322'!B3:C3</f>
        <v>JUZGADO</v>
      </c>
      <c r="C4" s="58"/>
    </row>
    <row r="5" spans="1:3" x14ac:dyDescent="0.25">
      <c r="A5" s="5" t="s">
        <v>67</v>
      </c>
      <c r="B5" s="58" t="str">
        <f>'[3]GENERALES NOTA 322'!B4:C4</f>
        <v xml:space="preserve">NOMBRE Y APELLIDOS DE  LOS DEMANDADOS </v>
      </c>
      <c r="C5" s="58"/>
    </row>
    <row r="6" spans="1:3" x14ac:dyDescent="0.25">
      <c r="A6" s="5" t="s">
        <v>68</v>
      </c>
      <c r="B6" s="58" t="str">
        <f>'[3]GENERALES NOTA 322'!B5:C5</f>
        <v>COLOCAR LOS NOMBRES Y APELLIDOS, SU CALIDAD (HERMANO, HIJO ETC)  PARA LOS CONYUGES E HIJOS COLOCAR LA FECHA DE NACIMIENTO.</v>
      </c>
      <c r="C6" s="58"/>
    </row>
    <row r="7" spans="1:3" x14ac:dyDescent="0.25">
      <c r="A7" s="5" t="s">
        <v>69</v>
      </c>
      <c r="B7" s="58" t="str">
        <f>'[3]GENERALES NOTA 322'!B6:C6</f>
        <v>LLAMADA EN GARANTIA</v>
      </c>
      <c r="C7" s="58"/>
    </row>
    <row r="8" spans="1:3" x14ac:dyDescent="0.25">
      <c r="A8" s="5" t="s">
        <v>171</v>
      </c>
      <c r="B8" s="58" t="str">
        <f>'[3]GENERALES NOTA 325'!B8:C8</f>
        <v>PROBABLE GENERALES</v>
      </c>
      <c r="C8" s="58"/>
    </row>
    <row r="9" spans="1:3" x14ac:dyDescent="0.25">
      <c r="A9" s="7" t="s">
        <v>131</v>
      </c>
      <c r="B9" s="116">
        <f>'[3]GENERALES  NOTA 324 -478'!B17:C17</f>
        <v>100000000</v>
      </c>
      <c r="C9" s="116"/>
    </row>
    <row r="10" spans="1:3" x14ac:dyDescent="0.25">
      <c r="A10" s="5" t="s">
        <v>180</v>
      </c>
      <c r="B10" s="119">
        <v>0</v>
      </c>
      <c r="C10" s="119"/>
    </row>
    <row r="11" spans="1:3" x14ac:dyDescent="0.25">
      <c r="A11" s="5" t="s">
        <v>181</v>
      </c>
      <c r="B11" s="58"/>
      <c r="C11" s="58"/>
    </row>
    <row r="12" spans="1:3" x14ac:dyDescent="0.25">
      <c r="A12" s="5" t="s">
        <v>182</v>
      </c>
      <c r="B12" s="58"/>
      <c r="C12" s="58"/>
    </row>
    <row r="13" spans="1:3" x14ac:dyDescent="0.25">
      <c r="A13" s="5" t="s">
        <v>183</v>
      </c>
      <c r="B13" s="118"/>
      <c r="C13" s="118"/>
    </row>
    <row r="14" spans="1:3" x14ac:dyDescent="0.25">
      <c r="A14" s="5" t="s">
        <v>184</v>
      </c>
      <c r="B14" s="58"/>
      <c r="C14" s="58"/>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0" t="s">
        <v>185</v>
      </c>
      <c r="B1" s="70"/>
      <c r="C1" s="70"/>
    </row>
    <row r="2" spans="1:6" x14ac:dyDescent="0.25">
      <c r="A2" s="20" t="s">
        <v>63</v>
      </c>
      <c r="B2" s="90" t="str">
        <f>'[2]AUTOS NOTA 321'!B2:C2</f>
        <v xml:space="preserve">SINIESTRO   LEGIS </v>
      </c>
      <c r="C2" s="91"/>
    </row>
    <row r="3" spans="1:6" x14ac:dyDescent="0.25">
      <c r="A3" s="5" t="s">
        <v>65</v>
      </c>
      <c r="B3" s="58" t="str">
        <f>'[3]GENERALES NOTA 322'!B2:C2</f>
        <v xml:space="preserve">Radicado </v>
      </c>
      <c r="C3" s="58"/>
    </row>
    <row r="4" spans="1:6" x14ac:dyDescent="0.25">
      <c r="A4" s="5" t="s">
        <v>66</v>
      </c>
      <c r="B4" s="58" t="str">
        <f>'[3]GENERALES NOTA 322'!B3:C3</f>
        <v>JUZGADO</v>
      </c>
      <c r="C4" s="58"/>
    </row>
    <row r="5" spans="1:6" x14ac:dyDescent="0.25">
      <c r="A5" s="5" t="s">
        <v>67</v>
      </c>
      <c r="B5" s="58" t="str">
        <f>'[3]GENERALES NOTA 322'!B4:C4</f>
        <v xml:space="preserve">NOMBRE Y APELLIDOS DE  LOS DEMANDADOS </v>
      </c>
      <c r="C5" s="58"/>
    </row>
    <row r="6" spans="1:6" x14ac:dyDescent="0.25">
      <c r="A6" s="5" t="s">
        <v>68</v>
      </c>
      <c r="B6" s="58" t="str">
        <f>'[3]GENERALES NOTA 322'!B5:C5</f>
        <v>COLOCAR LOS NOMBRES Y APELLIDOS, SU CALIDAD (HERMANO, HIJO ETC)  PARA LOS CONYUGES E HIJOS COLOCAR LA FECHA DE NACIMIENTO.</v>
      </c>
      <c r="C6" s="58"/>
    </row>
    <row r="7" spans="1:6" x14ac:dyDescent="0.25">
      <c r="A7" s="5" t="s">
        <v>69</v>
      </c>
      <c r="B7" s="58" t="str">
        <f>'[3]GENERALES NOTA 322'!B6:C6</f>
        <v>LLAMADA EN GARANTIA</v>
      </c>
      <c r="C7" s="58"/>
    </row>
    <row r="8" spans="1:6" x14ac:dyDescent="0.25">
      <c r="A8" s="5" t="s">
        <v>186</v>
      </c>
      <c r="B8" s="58" t="str">
        <f>'[3]GENERALES NOTA 325'!B8:C8</f>
        <v>PROBABLE GENERALES</v>
      </c>
      <c r="C8" s="58"/>
    </row>
    <row r="9" spans="1:6" x14ac:dyDescent="0.25">
      <c r="A9" s="5" t="s">
        <v>187</v>
      </c>
      <c r="B9" s="58"/>
      <c r="C9" s="58"/>
    </row>
    <row r="10" spans="1:6" ht="111" customHeight="1" x14ac:dyDescent="0.25">
      <c r="A10" s="5" t="s">
        <v>188</v>
      </c>
      <c r="B10" s="58"/>
      <c r="C10" s="58"/>
    </row>
    <row r="11" spans="1:6" ht="21" customHeight="1" x14ac:dyDescent="0.25">
      <c r="A11" s="120"/>
      <c r="B11" s="120"/>
      <c r="C11" s="120"/>
      <c r="E11" t="s">
        <v>125</v>
      </c>
      <c r="F11" s="22">
        <v>0.7</v>
      </c>
    </row>
    <row r="12" spans="1:6" hidden="1" x14ac:dyDescent="0.25">
      <c r="A12" s="121"/>
      <c r="B12" s="121"/>
      <c r="C12" s="121"/>
      <c r="E12" t="s">
        <v>127</v>
      </c>
      <c r="F12" s="23">
        <v>0.3</v>
      </c>
    </row>
    <row r="13" spans="1:6" ht="18.75" x14ac:dyDescent="0.25">
      <c r="A13" s="122" t="s">
        <v>189</v>
      </c>
      <c r="B13" s="122"/>
      <c r="C13" s="122"/>
    </row>
    <row r="14" spans="1:6" x14ac:dyDescent="0.25">
      <c r="A14" s="37" t="s">
        <v>128</v>
      </c>
      <c r="B14" s="97" t="s">
        <v>190</v>
      </c>
      <c r="C14" s="98"/>
    </row>
    <row r="15" spans="1:6" ht="45" x14ac:dyDescent="0.25">
      <c r="A15" s="21" t="s">
        <v>130</v>
      </c>
      <c r="B15" s="123">
        <f>((C17+C18+C20+C21+C25+C23+C27+C29+C24+C28)-C32)*C31*C33</f>
        <v>1000000000</v>
      </c>
      <c r="C15" s="123"/>
    </row>
    <row r="16" spans="1:6" x14ac:dyDescent="0.25">
      <c r="A16" s="7" t="s">
        <v>131</v>
      </c>
      <c r="B16" s="124" t="s">
        <v>120</v>
      </c>
      <c r="C16" s="125"/>
    </row>
    <row r="17" spans="1:3" x14ac:dyDescent="0.25">
      <c r="A17" s="105"/>
      <c r="B17" s="35" t="s">
        <v>121</v>
      </c>
      <c r="C17" s="30">
        <v>1000000000</v>
      </c>
    </row>
    <row r="18" spans="1:3" x14ac:dyDescent="0.25">
      <c r="A18" s="106"/>
      <c r="B18" s="35" t="s">
        <v>122</v>
      </c>
      <c r="C18" s="30">
        <v>0</v>
      </c>
    </row>
    <row r="19" spans="1:3" x14ac:dyDescent="0.25">
      <c r="A19" s="106"/>
      <c r="B19" s="99" t="s">
        <v>132</v>
      </c>
      <c r="C19" s="100"/>
    </row>
    <row r="20" spans="1:3" x14ac:dyDescent="0.25">
      <c r="A20" s="106"/>
      <c r="B20" s="35" t="s">
        <v>123</v>
      </c>
      <c r="C20" s="30">
        <v>0</v>
      </c>
    </row>
    <row r="21" spans="1:3" ht="30" x14ac:dyDescent="0.25">
      <c r="A21" s="106"/>
      <c r="B21" s="35" t="s">
        <v>133</v>
      </c>
      <c r="C21" s="30">
        <v>0</v>
      </c>
    </row>
    <row r="22" spans="1:3" x14ac:dyDescent="0.25">
      <c r="A22" s="106"/>
      <c r="B22" s="99" t="s">
        <v>134</v>
      </c>
      <c r="C22" s="100"/>
    </row>
    <row r="23" spans="1:3" x14ac:dyDescent="0.25">
      <c r="A23" s="106"/>
      <c r="B23" s="35" t="s">
        <v>135</v>
      </c>
      <c r="C23" s="30">
        <v>0</v>
      </c>
    </row>
    <row r="24" spans="1:3" x14ac:dyDescent="0.25">
      <c r="A24" s="106"/>
      <c r="B24" s="35" t="s">
        <v>121</v>
      </c>
      <c r="C24" s="30">
        <v>0</v>
      </c>
    </row>
    <row r="25" spans="1:3" x14ac:dyDescent="0.25">
      <c r="A25" s="106"/>
      <c r="B25" s="35" t="s">
        <v>122</v>
      </c>
      <c r="C25" s="30">
        <v>0</v>
      </c>
    </row>
    <row r="26" spans="1:3" x14ac:dyDescent="0.25">
      <c r="A26" s="106"/>
      <c r="B26" s="99" t="s">
        <v>136</v>
      </c>
      <c r="C26" s="100"/>
    </row>
    <row r="27" spans="1:3" x14ac:dyDescent="0.25">
      <c r="A27" s="106"/>
      <c r="B27" s="35"/>
      <c r="C27" s="30"/>
    </row>
    <row r="28" spans="1:3" x14ac:dyDescent="0.25">
      <c r="A28" s="106"/>
      <c r="B28" s="35" t="s">
        <v>121</v>
      </c>
      <c r="C28" s="30">
        <v>0</v>
      </c>
    </row>
    <row r="29" spans="1:3" x14ac:dyDescent="0.25">
      <c r="A29" s="106"/>
      <c r="B29" s="35" t="s">
        <v>122</v>
      </c>
      <c r="C29" s="30">
        <v>0</v>
      </c>
    </row>
    <row r="30" spans="1:3" x14ac:dyDescent="0.25">
      <c r="A30" s="106"/>
      <c r="B30" s="99" t="s">
        <v>137</v>
      </c>
      <c r="C30" s="100"/>
    </row>
    <row r="31" spans="1:3" x14ac:dyDescent="0.25">
      <c r="A31" s="106"/>
      <c r="B31" s="35" t="s">
        <v>138</v>
      </c>
      <c r="C31" s="31">
        <v>1</v>
      </c>
    </row>
    <row r="32" spans="1:3" x14ac:dyDescent="0.25">
      <c r="A32" s="106"/>
      <c r="B32" s="35" t="s">
        <v>75</v>
      </c>
      <c r="C32" s="32">
        <v>0</v>
      </c>
    </row>
    <row r="33" spans="1:3" x14ac:dyDescent="0.25">
      <c r="A33" s="106"/>
      <c r="B33" s="35" t="s">
        <v>140</v>
      </c>
      <c r="C33" s="31">
        <v>1</v>
      </c>
    </row>
    <row r="34" spans="1:3" x14ac:dyDescent="0.25">
      <c r="A34" s="24" t="s">
        <v>141</v>
      </c>
      <c r="B34" s="107">
        <f>IFERROR(B15*(VLOOKUP(B14,E11:F13,2,0)),16666)</f>
        <v>16666</v>
      </c>
      <c r="C34" s="10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77</v>
      </c>
      <c r="B1" t="s">
        <v>81</v>
      </c>
      <c r="C1" s="9" t="s">
        <v>83</v>
      </c>
      <c r="D1" s="9" t="s">
        <v>191</v>
      </c>
      <c r="E1" s="3" t="s">
        <v>91</v>
      </c>
      <c r="F1" s="2" t="s">
        <v>125</v>
      </c>
      <c r="G1" s="4">
        <v>0</v>
      </c>
      <c r="H1" t="s">
        <v>192</v>
      </c>
      <c r="I1" t="s">
        <v>193</v>
      </c>
      <c r="K1" t="s">
        <v>194</v>
      </c>
      <c r="L1" s="28" t="s">
        <v>12</v>
      </c>
      <c r="M1" t="s">
        <v>195</v>
      </c>
      <c r="N1" t="s">
        <v>125</v>
      </c>
      <c r="O1" t="s">
        <v>196</v>
      </c>
    </row>
    <row r="2" spans="1:15" x14ac:dyDescent="0.25">
      <c r="A2" t="s">
        <v>195</v>
      </c>
      <c r="B2" t="s">
        <v>89</v>
      </c>
      <c r="C2" t="s">
        <v>197</v>
      </c>
      <c r="D2" s="2" t="s">
        <v>198</v>
      </c>
      <c r="E2" s="1" t="s">
        <v>199</v>
      </c>
      <c r="F2" s="2" t="s">
        <v>190</v>
      </c>
      <c r="G2" s="4">
        <v>0.7</v>
      </c>
      <c r="H2" t="s">
        <v>200</v>
      </c>
      <c r="I2" t="s">
        <v>201</v>
      </c>
      <c r="K2" t="s">
        <v>10</v>
      </c>
      <c r="L2" s="28" t="s">
        <v>202</v>
      </c>
      <c r="M2" t="s">
        <v>203</v>
      </c>
      <c r="N2" t="s">
        <v>127</v>
      </c>
      <c r="O2" t="s">
        <v>89</v>
      </c>
    </row>
    <row r="3" spans="1:15" x14ac:dyDescent="0.25">
      <c r="A3" t="s">
        <v>203</v>
      </c>
      <c r="C3" t="s">
        <v>204</v>
      </c>
      <c r="D3" s="2" t="s">
        <v>205</v>
      </c>
      <c r="E3" s="1" t="s">
        <v>206</v>
      </c>
      <c r="F3" s="2" t="s">
        <v>127</v>
      </c>
      <c r="G3" s="4">
        <v>0.3</v>
      </c>
      <c r="H3" t="s">
        <v>32</v>
      </c>
      <c r="I3" t="s">
        <v>207</v>
      </c>
      <c r="L3" s="28" t="s">
        <v>208</v>
      </c>
      <c r="M3" t="s">
        <v>209</v>
      </c>
      <c r="N3" t="s">
        <v>190</v>
      </c>
    </row>
    <row r="4" spans="1:15" x14ac:dyDescent="0.25">
      <c r="A4" t="s">
        <v>209</v>
      </c>
      <c r="C4" t="s">
        <v>84</v>
      </c>
      <c r="E4" s="1" t="s">
        <v>92</v>
      </c>
      <c r="H4" t="s">
        <v>210</v>
      </c>
      <c r="I4" t="s">
        <v>40</v>
      </c>
      <c r="L4" t="s">
        <v>211</v>
      </c>
    </row>
    <row r="5" spans="1:15" x14ac:dyDescent="0.25">
      <c r="A5" t="s">
        <v>212</v>
      </c>
      <c r="E5" s="1" t="s">
        <v>213</v>
      </c>
      <c r="H5" t="s">
        <v>214</v>
      </c>
      <c r="I5" t="s">
        <v>215</v>
      </c>
      <c r="L5" s="28" t="s">
        <v>216</v>
      </c>
    </row>
    <row r="6" spans="1:15" x14ac:dyDescent="0.25">
      <c r="E6" s="1" t="s">
        <v>217</v>
      </c>
      <c r="I6" t="s">
        <v>218</v>
      </c>
      <c r="L6" s="28" t="s">
        <v>219</v>
      </c>
    </row>
    <row r="7" spans="1:15" x14ac:dyDescent="0.25">
      <c r="E7" s="1" t="s">
        <v>220</v>
      </c>
      <c r="I7" t="s">
        <v>221</v>
      </c>
      <c r="L7" s="28" t="s">
        <v>222</v>
      </c>
    </row>
    <row r="8" spans="1:15" x14ac:dyDescent="0.25">
      <c r="E8" s="1" t="s">
        <v>223</v>
      </c>
      <c r="L8" s="28" t="s">
        <v>134</v>
      </c>
    </row>
    <row r="9" spans="1:15" x14ac:dyDescent="0.25">
      <c r="L9" s="28" t="s">
        <v>224</v>
      </c>
    </row>
    <row r="10" spans="1:15" x14ac:dyDescent="0.25">
      <c r="L10" s="28" t="s">
        <v>225</v>
      </c>
    </row>
    <row r="11" spans="1:15" x14ac:dyDescent="0.25">
      <c r="L11" s="28" t="s">
        <v>226</v>
      </c>
    </row>
    <row r="12" spans="1:15" x14ac:dyDescent="0.25">
      <c r="L12" s="28" t="s">
        <v>227</v>
      </c>
    </row>
    <row r="13" spans="1:15" x14ac:dyDescent="0.25">
      <c r="L13" s="28" t="s">
        <v>30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2025-01-20T22:41:38Z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