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mc:AlternateContent xmlns:mc="http://schemas.openxmlformats.org/markup-compatibility/2006">
    <mc:Choice Requires="x15">
      <x15ac:absPath xmlns:x15ac="http://schemas.microsoft.com/office/spreadsheetml/2010/11/ac" url="C:\Users\danie\Downloads\"/>
    </mc:Choice>
  </mc:AlternateContent>
  <xr:revisionPtr revIDLastSave="1" documentId="13_ncr:1_{24CC4EF5-1D7E-458F-8F77-F31E45E50124}" xr6:coauthVersionLast="47" xr6:coauthVersionMax="47" xr10:uidLastSave="{4B329B30-8EDA-4D49-BAD1-6B12936B0906}"/>
  <bookViews>
    <workbookView xWindow="-120" yWindow="-120" windowWidth="29040" windowHeight="15720" xr2:uid="{97AD8C44-535B-467E-8ECF-EB2D4B84746F}"/>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F13" i="1"/>
  <c r="F3" i="1"/>
  <c r="E7" i="1"/>
  <c r="F7" i="1" s="1"/>
  <c r="E8" i="1"/>
  <c r="F8" i="1" s="1"/>
  <c r="E9" i="1"/>
  <c r="F9" i="1" s="1"/>
  <c r="F10" i="1"/>
  <c r="F14" i="1" s="1"/>
  <c r="F15" i="1" s="1"/>
  <c r="E11" i="1"/>
  <c r="F11" i="1" s="1"/>
  <c r="E12" i="1"/>
  <c r="F12" i="1" s="1"/>
  <c r="E13" i="1"/>
  <c r="E6" i="1"/>
  <c r="F6" i="1" s="1"/>
  <c r="E3" i="1"/>
  <c r="E4" i="1"/>
  <c r="F4" i="1" s="1"/>
  <c r="E5" i="1"/>
  <c r="F5" i="1" s="1"/>
  <c r="E2" i="1"/>
  <c r="E14" i="1" s="1"/>
  <c r="E15" i="1" s="1"/>
  <c r="F2" i="1" l="1"/>
</calcChain>
</file>

<file path=xl/sharedStrings.xml><?xml version="1.0" encoding="utf-8"?>
<sst xmlns="http://schemas.openxmlformats.org/spreadsheetml/2006/main" count="41" uniqueCount="36">
  <si>
    <t>FECHA DE INICIO (IT)</t>
  </si>
  <si>
    <t xml:space="preserve">FECHA FINAL (IT) </t>
  </si>
  <si>
    <t>DIAS DE INCAPACIDAD</t>
  </si>
  <si>
    <t>IBC</t>
  </si>
  <si>
    <t>VALOR DE INCAPACIDAD</t>
  </si>
  <si>
    <t>INDEXACIÓN</t>
  </si>
  <si>
    <t>30</t>
  </si>
  <si>
    <t>15</t>
  </si>
  <si>
    <t>5</t>
  </si>
  <si>
    <t xml:space="preserve">Nota: </t>
  </si>
  <si>
    <t>3</t>
  </si>
  <si>
    <t xml:space="preserve">
1. En la demanda se pretende el reconocimiento y pago de incapacidades temporales, sin embargo; no se precisa cuales deben asumirse por la ARL, pero en atención al dictamen de PCL del 30/09/2021 emitido por la JNCI se estableció que la actora tiene los diagnosticos identificados con los codigos M755, M751 y G560 como de origen laboral y segun las incapacidades expedidas por la NUEVA EPS las relacionadas tienen dicho origen, precisandose que las generadas en el año 2020 estan afectadas por el fenomeno de la prescripción, de otro lado las autorizadas en el año 2021 deberan ser asumidas por la ARL, sumas que deberán indexarse respecto de cada periodo hasta la fecha en que se realice el pago, por lo tanto, se procede a efectuar la liquidación teniendo en cuenta en el IPC inicial del periodo de causación de la incapacidad y el IPC final de junio de 2024 como si el pago se fuera a efectuar en julio de 2024.
</t>
  </si>
  <si>
    <t>10</t>
  </si>
  <si>
    <t>8</t>
  </si>
  <si>
    <t>20</t>
  </si>
  <si>
    <t>TOTAL SIN PRESCRIPCION</t>
  </si>
  <si>
    <t>Total, Indice de Precios al Consumidor (IPC)</t>
  </si>
  <si>
    <t>TOTAL CON PRESCRIPCIÓN</t>
  </si>
  <si>
    <t>Índices - Serie de empalme
2003 - 2024</t>
  </si>
  <si>
    <t>Base Diciembre de 2018 = 100,00</t>
  </si>
  <si>
    <t>Mes</t>
  </si>
  <si>
    <t>Enero</t>
  </si>
  <si>
    <t>Febrero</t>
  </si>
  <si>
    <t>Marzo</t>
  </si>
  <si>
    <t>Abril</t>
  </si>
  <si>
    <t>Mayo</t>
  </si>
  <si>
    <t>Junio</t>
  </si>
  <si>
    <t>Julio</t>
  </si>
  <si>
    <t>Agosto</t>
  </si>
  <si>
    <t>Septiembre</t>
  </si>
  <si>
    <t>Octubre</t>
  </si>
  <si>
    <t>Noviembre</t>
  </si>
  <si>
    <t>Diciembre</t>
  </si>
  <si>
    <r>
      <rPr>
        <b/>
        <sz val="8"/>
        <rFont val="Segoe UI"/>
        <family val="2"/>
        <charset val="204"/>
      </rPr>
      <t>Fuente:</t>
    </r>
    <r>
      <rPr>
        <sz val="8"/>
        <rFont val="Segoe UI"/>
        <family val="2"/>
        <charset val="204"/>
      </rPr>
      <t xml:space="preserve"> DANE.</t>
    </r>
  </si>
  <si>
    <r>
      <rPr>
        <b/>
        <sz val="8"/>
        <rFont val="Segoe UI"/>
        <family val="2"/>
        <charset val="204"/>
      </rPr>
      <t>Nota:</t>
    </r>
    <r>
      <rPr>
        <sz val="8"/>
        <rFont val="Segoe UI"/>
        <family val="2"/>
        <charset val="204"/>
      </rPr>
      <t xml:space="preserve"> La diferencia en la suma de las variables, obedece al sistema de aproximación y redondeo.</t>
    </r>
  </si>
  <si>
    <t>Actualizado el 8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</si>
</sst>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quot;$&quot;\ * #,##0_-;\-&quot;$&quot;\ * #,##0_-;_-&quot;$&quot;\ * &quot;-&quot;??_-;_-@_-"/>
    <numFmt numFmtId="166" formatCode="0.0"/>
  </numFmts>
  <fonts count="11">
    <font>
      <sz val="11"/>
      <color theme="1"/>
      <name val="Aptos Narrow"/>
      <family val="2"/>
      <scheme val="minor"/>
    </font>
    <font>
      <sz val="11"/>
      <color theme="1"/>
      <name val="Aptos Narrow"/>
      <family val="2"/>
      <scheme val="minor"/>
    </font>
    <font>
      <b/>
      <u/>
      <sz val="11"/>
      <color theme="1"/>
      <name val="Aptos Narrow"/>
      <family val="2"/>
      <scheme val="minor"/>
    </font>
    <font>
      <b/>
      <sz val="14"/>
      <color theme="0"/>
      <name val="Segoe UI"/>
      <family val="2"/>
      <charset val="204"/>
    </font>
    <font>
      <b/>
      <sz val="12"/>
      <name val="Segoe UI"/>
      <family val="2"/>
      <charset val="204"/>
    </font>
    <font>
      <sz val="9"/>
      <name val="Segoe UI"/>
      <family val="2"/>
      <charset val="204"/>
    </font>
    <font>
      <b/>
      <sz val="9"/>
      <name val="Segoe UI"/>
      <family val="2"/>
      <charset val="204"/>
    </font>
    <font>
      <sz val="9"/>
      <name val="Segoe UI"/>
      <family val="2"/>
    </font>
    <font>
      <b/>
      <sz val="9"/>
      <name val="Segoe UI"/>
      <family val="2"/>
    </font>
    <font>
      <sz val="8"/>
      <name val="Segoe UI"/>
      <family val="2"/>
      <charset val="204"/>
    </font>
    <font>
      <b/>
      <sz val="8"/>
      <name val="Segoe UI"/>
      <family val="2"/>
      <charset val="204"/>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2" fillId="0" borderId="0" xfId="0" applyFont="1"/>
    <xf numFmtId="0" fontId="2" fillId="2" borderId="1" xfId="0" applyFont="1" applyFill="1" applyBorder="1" applyAlignment="1">
      <alignment horizontal="center" vertical="center"/>
    </xf>
    <xf numFmtId="14" fontId="0" fillId="0" borderId="1" xfId="0" applyNumberFormat="1" applyBorder="1"/>
    <xf numFmtId="165" fontId="0" fillId="0" borderId="1" xfId="1" applyNumberFormat="1" applyFont="1" applyBorder="1"/>
    <xf numFmtId="165" fontId="0" fillId="0" borderId="1" xfId="0" applyNumberFormat="1" applyBorder="1"/>
    <xf numFmtId="14" fontId="0" fillId="0" borderId="1" xfId="0" applyNumberFormat="1" applyBorder="1" applyAlignment="1">
      <alignment horizontal="right"/>
    </xf>
    <xf numFmtId="165" fontId="0" fillId="0" borderId="0" xfId="0" applyNumberFormat="1"/>
    <xf numFmtId="49" fontId="0" fillId="0" borderId="1" xfId="0" applyNumberFormat="1" applyBorder="1" applyAlignment="1">
      <alignment horizontal="right"/>
    </xf>
    <xf numFmtId="49" fontId="2" fillId="2" borderId="1" xfId="0" applyNumberFormat="1" applyFont="1" applyFill="1" applyBorder="1" applyAlignment="1">
      <alignment horizontal="right" vertical="center"/>
    </xf>
    <xf numFmtId="49" fontId="0" fillId="0" borderId="0" xfId="0" applyNumberFormat="1" applyAlignment="1">
      <alignment horizontal="right"/>
    </xf>
    <xf numFmtId="164" fontId="2" fillId="2" borderId="1" xfId="1" applyFont="1" applyFill="1" applyBorder="1" applyAlignment="1">
      <alignment horizontal="center" vertical="center"/>
    </xf>
    <xf numFmtId="164" fontId="0" fillId="0" borderId="1" xfId="1" applyFont="1" applyBorder="1" applyAlignment="1">
      <alignment horizontal="right"/>
    </xf>
    <xf numFmtId="164" fontId="0" fillId="0" borderId="0" xfId="1" applyFont="1" applyAlignment="1">
      <alignment horizontal="right"/>
    </xf>
    <xf numFmtId="14" fontId="0" fillId="5" borderId="1" xfId="0" applyNumberFormat="1" applyFill="1" applyBorder="1"/>
    <xf numFmtId="49" fontId="0" fillId="5" borderId="1" xfId="0" applyNumberFormat="1" applyFill="1" applyBorder="1" applyAlignment="1">
      <alignment horizontal="right"/>
    </xf>
    <xf numFmtId="164" fontId="0" fillId="5" borderId="1" xfId="1" applyFont="1" applyFill="1" applyBorder="1" applyAlignment="1">
      <alignment horizontal="right"/>
    </xf>
    <xf numFmtId="165" fontId="0" fillId="5" borderId="1" xfId="1" applyNumberFormat="1" applyFont="1" applyFill="1" applyBorder="1"/>
    <xf numFmtId="165" fontId="0" fillId="5" borderId="1" xfId="0" applyNumberFormat="1" applyFill="1" applyBorder="1"/>
    <xf numFmtId="165" fontId="0" fillId="3" borderId="1" xfId="0" applyNumberFormat="1" applyFill="1" applyBorder="1"/>
    <xf numFmtId="0" fontId="5" fillId="4" borderId="0" xfId="0" applyFont="1" applyFill="1"/>
    <xf numFmtId="0" fontId="6" fillId="8" borderId="7" xfId="0" applyFont="1" applyFill="1" applyBorder="1"/>
    <xf numFmtId="0" fontId="6" fillId="8" borderId="0" xfId="0" applyFont="1" applyFill="1"/>
    <xf numFmtId="0" fontId="6" fillId="8" borderId="8" xfId="0" applyFont="1" applyFill="1" applyBorder="1"/>
    <xf numFmtId="0" fontId="6" fillId="4" borderId="2" xfId="0" applyFont="1" applyFill="1" applyBorder="1" applyAlignment="1">
      <alignment horizontal="center" vertical="center"/>
    </xf>
    <xf numFmtId="0" fontId="6" fillId="4" borderId="4" xfId="0" applyFont="1" applyFill="1" applyBorder="1" applyAlignment="1">
      <alignment vertical="center"/>
    </xf>
    <xf numFmtId="0" fontId="5" fillId="4" borderId="4" xfId="0" applyFont="1" applyFill="1" applyBorder="1"/>
    <xf numFmtId="0" fontId="5" fillId="4" borderId="5" xfId="0" applyFont="1" applyFill="1" applyBorder="1"/>
    <xf numFmtId="0" fontId="6" fillId="4" borderId="6" xfId="0" applyFont="1" applyFill="1" applyBorder="1" applyAlignment="1">
      <alignment horizontal="right" vertical="center"/>
    </xf>
    <xf numFmtId="0" fontId="6" fillId="0" borderId="9"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3" xfId="0" applyFont="1" applyBorder="1" applyAlignment="1">
      <alignment horizontal="center"/>
    </xf>
    <xf numFmtId="166" fontId="5" fillId="0" borderId="10" xfId="0" applyNumberFormat="1" applyFont="1" applyBorder="1" applyAlignment="1">
      <alignment horizontal="left" indent="1"/>
    </xf>
    <xf numFmtId="2" fontId="5" fillId="0" borderId="0" xfId="2" applyNumberFormat="1" applyFont="1" applyFill="1" applyBorder="1" applyAlignment="1">
      <alignment horizontal="center"/>
    </xf>
    <xf numFmtId="2" fontId="5" fillId="0" borderId="0" xfId="2" quotePrefix="1" applyNumberFormat="1" applyFont="1" applyFill="1" applyBorder="1" applyAlignment="1">
      <alignment horizontal="center"/>
    </xf>
    <xf numFmtId="0" fontId="5" fillId="0" borderId="5" xfId="2" quotePrefix="1" applyNumberFormat="1" applyFont="1" applyFill="1" applyBorder="1" applyAlignment="1">
      <alignment horizontal="center"/>
    </xf>
    <xf numFmtId="0" fontId="7" fillId="0" borderId="11" xfId="2" quotePrefix="1" applyNumberFormat="1" applyFont="1" applyFill="1" applyBorder="1" applyAlignment="1">
      <alignment horizontal="center"/>
    </xf>
    <xf numFmtId="166" fontId="5" fillId="7" borderId="10" xfId="0" applyNumberFormat="1" applyFont="1" applyFill="1" applyBorder="1" applyAlignment="1">
      <alignment horizontal="left" indent="1"/>
    </xf>
    <xf numFmtId="2" fontId="5" fillId="7" borderId="0" xfId="2" applyNumberFormat="1" applyFont="1" applyFill="1" applyBorder="1" applyAlignment="1">
      <alignment horizontal="center"/>
    </xf>
    <xf numFmtId="4" fontId="5" fillId="7" borderId="0" xfId="2" applyNumberFormat="1" applyFont="1" applyFill="1" applyBorder="1" applyAlignment="1">
      <alignment horizontal="center"/>
    </xf>
    <xf numFmtId="4" fontId="5" fillId="7" borderId="11" xfId="2" applyNumberFormat="1" applyFont="1" applyFill="1" applyBorder="1" applyAlignment="1">
      <alignment horizontal="center"/>
    </xf>
    <xf numFmtId="2" fontId="5" fillId="7" borderId="11" xfId="2" applyNumberFormat="1" applyFont="1" applyFill="1" applyBorder="1" applyAlignment="1">
      <alignment horizontal="center"/>
    </xf>
    <xf numFmtId="2" fontId="5" fillId="0" borderId="11" xfId="2" applyNumberFormat="1" applyFont="1" applyFill="1" applyBorder="1" applyAlignment="1">
      <alignment horizontal="center"/>
    </xf>
    <xf numFmtId="166" fontId="5" fillId="7" borderId="12" xfId="0" applyNumberFormat="1" applyFont="1" applyFill="1" applyBorder="1" applyAlignment="1">
      <alignment horizontal="left" indent="1"/>
    </xf>
    <xf numFmtId="2" fontId="5" fillId="7" borderId="8" xfId="2" applyNumberFormat="1" applyFont="1" applyFill="1" applyBorder="1" applyAlignment="1">
      <alignment horizontal="center"/>
    </xf>
    <xf numFmtId="2" fontId="7" fillId="7" borderId="8" xfId="2" applyNumberFormat="1" applyFont="1" applyFill="1" applyBorder="1" applyAlignment="1">
      <alignment horizontal="center"/>
    </xf>
    <xf numFmtId="2" fontId="8" fillId="7" borderId="13" xfId="2" applyNumberFormat="1" applyFont="1" applyFill="1" applyBorder="1" applyAlignment="1">
      <alignment horizontal="center"/>
    </xf>
    <xf numFmtId="0" fontId="9" fillId="4" borderId="5" xfId="0" applyFont="1" applyFill="1" applyBorder="1" applyAlignment="1">
      <alignment vertical="center"/>
    </xf>
    <xf numFmtId="0" fontId="5" fillId="4" borderId="5" xfId="0" applyFont="1" applyFill="1" applyBorder="1" applyAlignment="1">
      <alignment vertical="center"/>
    </xf>
    <xf numFmtId="0" fontId="5" fillId="4" borderId="6" xfId="0" applyFont="1" applyFill="1" applyBorder="1" applyAlignment="1">
      <alignment vertical="center"/>
    </xf>
    <xf numFmtId="0" fontId="9" fillId="4" borderId="0" xfId="0" applyFont="1" applyFill="1" applyAlignment="1">
      <alignment vertical="center" wrapText="1"/>
    </xf>
    <xf numFmtId="0" fontId="5" fillId="4" borderId="0" xfId="0" applyFont="1" applyFill="1" applyAlignment="1">
      <alignment vertical="center"/>
    </xf>
    <xf numFmtId="0" fontId="5" fillId="4" borderId="11" xfId="0" applyFont="1" applyFill="1" applyBorder="1" applyAlignment="1">
      <alignment vertical="center"/>
    </xf>
    <xf numFmtId="3" fontId="10" fillId="4" borderId="9" xfId="0" applyNumberFormat="1" applyFont="1" applyFill="1" applyBorder="1" applyAlignment="1">
      <alignment vertical="center"/>
    </xf>
    <xf numFmtId="3" fontId="10" fillId="4" borderId="8" xfId="0" applyNumberFormat="1" applyFont="1" applyFill="1" applyBorder="1" applyAlignment="1">
      <alignment vertical="center"/>
    </xf>
    <xf numFmtId="3" fontId="10" fillId="4" borderId="8" xfId="0" applyNumberFormat="1" applyFont="1" applyFill="1" applyBorder="1" applyAlignment="1">
      <alignment horizontal="left" vertical="center"/>
    </xf>
    <xf numFmtId="0" fontId="5" fillId="4" borderId="8" xfId="0" applyFont="1" applyFill="1" applyBorder="1" applyAlignment="1">
      <alignment vertical="center"/>
    </xf>
    <xf numFmtId="0" fontId="5" fillId="4" borderId="13" xfId="0" applyFont="1" applyFill="1" applyBorder="1" applyAlignment="1">
      <alignment vertical="center"/>
    </xf>
    <xf numFmtId="0" fontId="9" fillId="4" borderId="14" xfId="0" applyFont="1" applyFill="1" applyBorder="1" applyAlignment="1">
      <alignment horizontal="left" vertical="center"/>
    </xf>
    <xf numFmtId="0" fontId="9" fillId="4" borderId="5" xfId="0" applyFont="1" applyFill="1" applyBorder="1" applyAlignment="1">
      <alignment horizontal="left" vertical="center"/>
    </xf>
    <xf numFmtId="0" fontId="9" fillId="4" borderId="7" xfId="0" applyFont="1" applyFill="1" applyBorder="1" applyAlignment="1">
      <alignment horizontal="left" vertical="center" wrapText="1"/>
    </xf>
    <xf numFmtId="0" fontId="9" fillId="4" borderId="0" xfId="0" applyFont="1" applyFill="1" applyAlignment="1">
      <alignment horizontal="left" vertical="center" wrapText="1"/>
    </xf>
    <xf numFmtId="0" fontId="0" fillId="0" borderId="0" xfId="0"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3" fillId="6" borderId="0" xfId="0" applyFont="1" applyFill="1" applyAlignment="1">
      <alignment horizontal="center" vertical="center"/>
    </xf>
    <xf numFmtId="0" fontId="4" fillId="7" borderId="7" xfId="0" applyFont="1" applyFill="1" applyBorder="1" applyAlignment="1">
      <alignment horizontal="center" vertical="center" wrapText="1"/>
    </xf>
    <xf numFmtId="0" fontId="4" fillId="7" borderId="0" xfId="0" applyFont="1" applyFill="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A4DC-EEA8-4DD6-A8AD-C1F4754BF762}">
  <dimension ref="A1:AD36"/>
  <sheetViews>
    <sheetView tabSelected="1" workbookViewId="0">
      <selection activeCell="E11" sqref="E11"/>
    </sheetView>
  </sheetViews>
  <sheetFormatPr defaultColWidth="11.42578125" defaultRowHeight="15"/>
  <cols>
    <col min="1" max="1" width="26" customWidth="1"/>
    <col min="2" max="2" width="19.42578125" customWidth="1"/>
    <col min="3" max="3" width="19.42578125" style="10" customWidth="1"/>
    <col min="4" max="4" width="19.42578125" style="13" customWidth="1"/>
    <col min="5" max="5" width="24.85546875" customWidth="1"/>
    <col min="6" max="6" width="27.7109375" customWidth="1"/>
  </cols>
  <sheetData>
    <row r="1" spans="1:30">
      <c r="A1" s="2" t="s">
        <v>0</v>
      </c>
      <c r="B1" s="2" t="s">
        <v>1</v>
      </c>
      <c r="C1" s="9" t="s">
        <v>2</v>
      </c>
      <c r="D1" s="11" t="s">
        <v>3</v>
      </c>
      <c r="E1" s="2" t="s">
        <v>4</v>
      </c>
      <c r="F1" s="2" t="s">
        <v>5</v>
      </c>
    </row>
    <row r="2" spans="1:30">
      <c r="A2" s="14">
        <v>43841</v>
      </c>
      <c r="B2" s="14">
        <v>43870</v>
      </c>
      <c r="C2" s="15" t="s">
        <v>6</v>
      </c>
      <c r="D2" s="16">
        <v>877803</v>
      </c>
      <c r="E2" s="17">
        <f>D2/30*C2</f>
        <v>877803</v>
      </c>
      <c r="F2" s="18">
        <f>E2*(143.38/104.94)</f>
        <v>1199346.2372784447</v>
      </c>
    </row>
    <row r="3" spans="1:30">
      <c r="A3" s="14">
        <v>44125</v>
      </c>
      <c r="B3" s="14">
        <v>44139</v>
      </c>
      <c r="C3" s="15" t="s">
        <v>7</v>
      </c>
      <c r="D3" s="16">
        <v>877803</v>
      </c>
      <c r="E3" s="17">
        <f t="shared" ref="E3:E5" si="0">D3/30*C3</f>
        <v>438901.5</v>
      </c>
      <c r="F3" s="18">
        <f>E3*(143.38/105.08)</f>
        <v>598874.16320898361</v>
      </c>
    </row>
    <row r="4" spans="1:30">
      <c r="A4" s="14">
        <v>44140</v>
      </c>
      <c r="B4" s="14">
        <v>44144</v>
      </c>
      <c r="C4" s="15" t="s">
        <v>8</v>
      </c>
      <c r="D4" s="16">
        <v>877803</v>
      </c>
      <c r="E4" s="17">
        <f t="shared" si="0"/>
        <v>146300.5</v>
      </c>
      <c r="F4" s="18">
        <f>E4*(143.38/105.08)</f>
        <v>199624.72106966123</v>
      </c>
      <c r="I4" s="1" t="s">
        <v>9</v>
      </c>
    </row>
    <row r="5" spans="1:30" ht="15.6" customHeight="1">
      <c r="A5" s="14">
        <v>44148</v>
      </c>
      <c r="B5" s="14">
        <v>44150</v>
      </c>
      <c r="C5" s="15" t="s">
        <v>10</v>
      </c>
      <c r="D5" s="16">
        <v>877803</v>
      </c>
      <c r="E5" s="17">
        <f t="shared" si="0"/>
        <v>87780.299999999988</v>
      </c>
      <c r="F5" s="18">
        <f>E5*(143.38/105.08)</f>
        <v>119774.83264179672</v>
      </c>
      <c r="I5" s="64" t="s">
        <v>11</v>
      </c>
      <c r="J5" s="64"/>
      <c r="K5" s="64"/>
      <c r="L5" s="64"/>
      <c r="M5" s="64"/>
      <c r="N5" s="64"/>
      <c r="O5" s="64"/>
      <c r="P5" s="64"/>
      <c r="Q5" s="64"/>
      <c r="R5" s="64"/>
      <c r="S5" s="64"/>
    </row>
    <row r="6" spans="1:30">
      <c r="A6" s="3">
        <v>44231</v>
      </c>
      <c r="B6" s="3">
        <v>44240</v>
      </c>
      <c r="C6" s="8" t="s">
        <v>12</v>
      </c>
      <c r="D6" s="12">
        <v>908526</v>
      </c>
      <c r="E6" s="4">
        <f>D6/30*C6</f>
        <v>302842</v>
      </c>
      <c r="F6" s="5">
        <f>E6*(143.38/106.58)</f>
        <v>407407.44942765997</v>
      </c>
      <c r="I6" s="64"/>
      <c r="J6" s="64"/>
      <c r="K6" s="64"/>
      <c r="L6" s="64"/>
      <c r="M6" s="64"/>
      <c r="N6" s="64"/>
      <c r="O6" s="64"/>
      <c r="P6" s="64"/>
      <c r="Q6" s="64"/>
      <c r="R6" s="64"/>
      <c r="S6" s="64"/>
    </row>
    <row r="7" spans="1:30">
      <c r="A7" s="3">
        <v>44245</v>
      </c>
      <c r="B7" s="3">
        <v>44254</v>
      </c>
      <c r="C7" s="8" t="s">
        <v>12</v>
      </c>
      <c r="D7" s="12">
        <v>908526</v>
      </c>
      <c r="E7" s="4">
        <f t="shared" ref="E7:E13" si="1">D7/30*C7</f>
        <v>302842</v>
      </c>
      <c r="F7" s="5">
        <f>E7*(143.38/106.58)</f>
        <v>407407.44942765997</v>
      </c>
      <c r="I7" s="64"/>
      <c r="J7" s="64"/>
      <c r="K7" s="64"/>
      <c r="L7" s="64"/>
      <c r="M7" s="64"/>
      <c r="N7" s="64"/>
      <c r="O7" s="64"/>
      <c r="P7" s="64"/>
      <c r="Q7" s="64"/>
      <c r="R7" s="64"/>
      <c r="S7" s="64"/>
    </row>
    <row r="8" spans="1:30">
      <c r="A8" s="3">
        <v>44257</v>
      </c>
      <c r="B8" s="3">
        <v>44264</v>
      </c>
      <c r="C8" s="8" t="s">
        <v>13</v>
      </c>
      <c r="D8" s="12">
        <v>908526</v>
      </c>
      <c r="E8" s="4">
        <f t="shared" si="1"/>
        <v>242273.6</v>
      </c>
      <c r="F8" s="5">
        <f>E8*(143.38/107.12)</f>
        <v>324282.94219566841</v>
      </c>
      <c r="I8" s="64"/>
      <c r="J8" s="64"/>
      <c r="K8" s="64"/>
      <c r="L8" s="64"/>
      <c r="M8" s="64"/>
      <c r="N8" s="64"/>
      <c r="O8" s="64"/>
      <c r="P8" s="64"/>
      <c r="Q8" s="64"/>
      <c r="R8" s="64"/>
      <c r="S8" s="64"/>
    </row>
    <row r="9" spans="1:30">
      <c r="A9" s="3">
        <v>44265</v>
      </c>
      <c r="B9" s="3">
        <v>44279</v>
      </c>
      <c r="C9" s="8" t="s">
        <v>7</v>
      </c>
      <c r="D9" s="12">
        <v>908526</v>
      </c>
      <c r="E9" s="4">
        <f t="shared" si="1"/>
        <v>454263</v>
      </c>
      <c r="F9" s="5">
        <f>E9*(143.38/107.12)</f>
        <v>608030.51661687822</v>
      </c>
      <c r="I9" s="64"/>
      <c r="J9" s="64"/>
      <c r="K9" s="64"/>
      <c r="L9" s="64"/>
      <c r="M9" s="64"/>
      <c r="N9" s="64"/>
      <c r="O9" s="64"/>
      <c r="P9" s="64"/>
      <c r="Q9" s="64"/>
      <c r="R9" s="64"/>
      <c r="S9" s="64"/>
    </row>
    <row r="10" spans="1:30" ht="75.75" customHeight="1">
      <c r="A10" s="3">
        <v>44299</v>
      </c>
      <c r="B10" s="6">
        <v>44313</v>
      </c>
      <c r="C10" s="8" t="s">
        <v>7</v>
      </c>
      <c r="D10" s="12">
        <v>908526</v>
      </c>
      <c r="E10" s="4">
        <f>D10/30*C10</f>
        <v>454263</v>
      </c>
      <c r="F10" s="5">
        <f>E10*(143.38/107.76)</f>
        <v>604419.3479955456</v>
      </c>
      <c r="I10" s="64"/>
      <c r="J10" s="64"/>
      <c r="K10" s="64"/>
      <c r="L10" s="64"/>
      <c r="M10" s="64"/>
      <c r="N10" s="64"/>
      <c r="O10" s="64"/>
      <c r="P10" s="64"/>
      <c r="Q10" s="64"/>
      <c r="R10" s="64"/>
      <c r="S10" s="64"/>
    </row>
    <row r="11" spans="1:30">
      <c r="A11" s="3">
        <v>44314</v>
      </c>
      <c r="B11" s="3">
        <v>44321</v>
      </c>
      <c r="C11" s="8" t="s">
        <v>13</v>
      </c>
      <c r="D11" s="12">
        <v>908526</v>
      </c>
      <c r="E11" s="4">
        <f t="shared" si="1"/>
        <v>242273.6</v>
      </c>
      <c r="F11" s="5">
        <f>E11*(143.38/108.84)</f>
        <v>319158.29445056961</v>
      </c>
    </row>
    <row r="12" spans="1:30">
      <c r="A12" s="3">
        <v>44338</v>
      </c>
      <c r="B12" s="3">
        <v>44340</v>
      </c>
      <c r="C12" s="8" t="s">
        <v>10</v>
      </c>
      <c r="D12" s="12">
        <v>908526</v>
      </c>
      <c r="E12" s="4">
        <f t="shared" si="1"/>
        <v>90852.6</v>
      </c>
      <c r="F12" s="5">
        <f>E12*(143.38/108.84)</f>
        <v>119684.36041896361</v>
      </c>
    </row>
    <row r="13" spans="1:30">
      <c r="A13" s="3">
        <v>44342</v>
      </c>
      <c r="B13" s="3">
        <v>44361</v>
      </c>
      <c r="C13" s="8" t="s">
        <v>14</v>
      </c>
      <c r="D13" s="12">
        <v>908526</v>
      </c>
      <c r="E13" s="4">
        <f t="shared" si="1"/>
        <v>605684</v>
      </c>
      <c r="F13" s="5">
        <f>E13*(143.38/108.78)</f>
        <v>798335.83305754734</v>
      </c>
    </row>
    <row r="14" spans="1:30">
      <c r="A14" s="65" t="s">
        <v>15</v>
      </c>
      <c r="B14" s="66"/>
      <c r="C14" s="66"/>
      <c r="D14" s="67"/>
      <c r="E14" s="5">
        <f>SUM(E2:E13)</f>
        <v>4246079.0999999996</v>
      </c>
      <c r="F14" s="5">
        <f>SUM(F2:F13)</f>
        <v>5706346.1477893787</v>
      </c>
      <c r="H14" s="69" t="s">
        <v>16</v>
      </c>
      <c r="I14" s="69"/>
      <c r="J14" s="69"/>
      <c r="K14" s="69"/>
      <c r="L14" s="69"/>
      <c r="M14" s="69"/>
      <c r="N14" s="69"/>
      <c r="O14" s="69"/>
      <c r="P14" s="69"/>
      <c r="Q14" s="69"/>
      <c r="R14" s="69"/>
      <c r="S14" s="69"/>
      <c r="T14" s="69"/>
      <c r="U14" s="69"/>
      <c r="V14" s="69"/>
      <c r="W14" s="69"/>
      <c r="X14" s="69"/>
      <c r="Y14" s="69"/>
      <c r="Z14" s="69"/>
      <c r="AA14" s="69"/>
      <c r="AB14" s="69"/>
      <c r="AC14" s="69"/>
      <c r="AD14" s="69"/>
    </row>
    <row r="15" spans="1:30" ht="14.45" customHeight="1">
      <c r="A15" s="68" t="s">
        <v>17</v>
      </c>
      <c r="B15" s="68"/>
      <c r="C15" s="68"/>
      <c r="D15" s="68"/>
      <c r="E15" s="19">
        <f>SUM(E6:E14)</f>
        <v>6941372.9000000004</v>
      </c>
      <c r="F15" s="19">
        <f>SUM(F6:F14)</f>
        <v>9295072.3413798716</v>
      </c>
      <c r="H15" s="70" t="s">
        <v>18</v>
      </c>
      <c r="I15" s="71"/>
      <c r="J15" s="71"/>
      <c r="K15" s="71"/>
      <c r="L15" s="71"/>
      <c r="M15" s="71"/>
      <c r="N15" s="71"/>
      <c r="O15" s="71"/>
      <c r="P15" s="71"/>
      <c r="Q15" s="71"/>
      <c r="R15" s="71"/>
      <c r="S15" s="71"/>
      <c r="T15" s="71"/>
      <c r="U15" s="71"/>
      <c r="V15" s="71"/>
      <c r="W15" s="71"/>
      <c r="X15" s="71"/>
      <c r="Y15" s="71"/>
      <c r="Z15" s="71"/>
      <c r="AA15" s="71"/>
      <c r="AB15" s="71"/>
      <c r="AC15" s="71"/>
      <c r="AD15" s="71"/>
    </row>
    <row r="16" spans="1:30">
      <c r="H16" s="20"/>
      <c r="I16" s="20"/>
      <c r="J16" s="20"/>
      <c r="K16" s="20"/>
      <c r="L16" s="20"/>
      <c r="M16" s="20"/>
      <c r="N16" s="20"/>
      <c r="O16" s="20"/>
      <c r="P16" s="20"/>
      <c r="Q16" s="20"/>
      <c r="R16" s="20"/>
      <c r="S16" s="20"/>
      <c r="T16" s="20"/>
      <c r="U16" s="20"/>
      <c r="V16" s="20"/>
      <c r="W16" s="20"/>
      <c r="X16" s="20"/>
      <c r="Y16" s="20"/>
      <c r="Z16" s="20"/>
      <c r="AA16" s="20"/>
      <c r="AB16" s="20"/>
      <c r="AC16" s="20"/>
      <c r="AD16" s="20"/>
    </row>
    <row r="17" spans="6:30">
      <c r="H17" s="21"/>
      <c r="I17" s="22"/>
      <c r="J17" s="22"/>
      <c r="K17" s="22"/>
      <c r="L17" s="22"/>
      <c r="M17" s="22"/>
      <c r="N17" s="22"/>
      <c r="O17" s="22"/>
      <c r="P17" s="22"/>
      <c r="Q17" s="22"/>
      <c r="R17" s="22"/>
      <c r="S17" s="22"/>
      <c r="T17" s="22"/>
      <c r="U17" s="22"/>
      <c r="V17" s="22"/>
      <c r="W17" s="22"/>
      <c r="X17" s="22"/>
      <c r="Y17" s="22"/>
      <c r="Z17" s="23"/>
      <c r="AA17" s="22"/>
      <c r="AB17" s="22"/>
      <c r="AC17" s="22"/>
      <c r="AD17" s="22"/>
    </row>
    <row r="18" spans="6:30">
      <c r="H18" s="24"/>
      <c r="I18" s="25"/>
      <c r="J18" s="25"/>
      <c r="K18" s="25"/>
      <c r="L18" s="25"/>
      <c r="M18" s="25"/>
      <c r="N18" s="25"/>
      <c r="O18" s="25"/>
      <c r="P18" s="25"/>
      <c r="Q18" s="25"/>
      <c r="R18" s="25"/>
      <c r="S18" s="25"/>
      <c r="T18" s="25"/>
      <c r="U18" s="25"/>
      <c r="V18" s="25"/>
      <c r="W18" s="25"/>
      <c r="X18" s="25"/>
      <c r="Y18" s="25"/>
      <c r="Z18" s="25"/>
      <c r="AA18" s="26"/>
      <c r="AB18" s="27"/>
      <c r="AC18" s="26"/>
      <c r="AD18" s="28" t="s">
        <v>19</v>
      </c>
    </row>
    <row r="19" spans="6:30">
      <c r="H19" s="29" t="s">
        <v>20</v>
      </c>
      <c r="I19" s="29">
        <v>2003</v>
      </c>
      <c r="J19" s="30">
        <v>2004</v>
      </c>
      <c r="K19" s="30">
        <v>2005</v>
      </c>
      <c r="L19" s="30">
        <v>2006</v>
      </c>
      <c r="M19" s="30">
        <v>2007</v>
      </c>
      <c r="N19" s="30">
        <v>2008</v>
      </c>
      <c r="O19" s="30">
        <v>2009</v>
      </c>
      <c r="P19" s="30">
        <v>2010</v>
      </c>
      <c r="Q19" s="30">
        <v>2011</v>
      </c>
      <c r="R19" s="30">
        <v>2012</v>
      </c>
      <c r="S19" s="30">
        <v>2013</v>
      </c>
      <c r="T19" s="30">
        <v>2014</v>
      </c>
      <c r="U19" s="30">
        <v>2015</v>
      </c>
      <c r="V19" s="30">
        <v>2016</v>
      </c>
      <c r="W19" s="30">
        <v>2017</v>
      </c>
      <c r="X19" s="30">
        <v>2018</v>
      </c>
      <c r="Y19" s="30">
        <v>2019</v>
      </c>
      <c r="Z19" s="31">
        <v>2020</v>
      </c>
      <c r="AA19" s="31">
        <v>2021</v>
      </c>
      <c r="AB19" s="31">
        <v>2022</v>
      </c>
      <c r="AC19" s="32">
        <v>2023</v>
      </c>
      <c r="AD19" s="33">
        <v>2024</v>
      </c>
    </row>
    <row r="20" spans="6:30">
      <c r="F20" s="7"/>
      <c r="H20" s="34" t="s">
        <v>21</v>
      </c>
      <c r="I20" s="35">
        <v>50.42</v>
      </c>
      <c r="J20" s="35">
        <v>53.54</v>
      </c>
      <c r="K20" s="35">
        <v>56.45</v>
      </c>
      <c r="L20" s="35">
        <v>59.02</v>
      </c>
      <c r="M20" s="35">
        <v>61.8</v>
      </c>
      <c r="N20" s="35">
        <v>65.510000000000005</v>
      </c>
      <c r="O20" s="35">
        <v>70.209999999999994</v>
      </c>
      <c r="P20" s="35">
        <v>71.69</v>
      </c>
      <c r="Q20" s="35">
        <v>74.12</v>
      </c>
      <c r="R20" s="35">
        <v>76.75</v>
      </c>
      <c r="S20" s="35">
        <v>78.28</v>
      </c>
      <c r="T20" s="35">
        <v>79.95</v>
      </c>
      <c r="U20" s="35">
        <v>83</v>
      </c>
      <c r="V20" s="35">
        <v>89.19</v>
      </c>
      <c r="W20" s="35">
        <v>94.07</v>
      </c>
      <c r="X20" s="35">
        <v>97.53</v>
      </c>
      <c r="Y20" s="36">
        <v>100.6</v>
      </c>
      <c r="Z20" s="36">
        <v>104.24</v>
      </c>
      <c r="AA20" s="36">
        <v>105.91</v>
      </c>
      <c r="AB20" s="36">
        <v>113.26</v>
      </c>
      <c r="AC20" s="37">
        <v>128.27000000000001</v>
      </c>
      <c r="AD20" s="38">
        <v>138.97999999999999</v>
      </c>
    </row>
    <row r="21" spans="6:30">
      <c r="H21" s="39" t="s">
        <v>22</v>
      </c>
      <c r="I21" s="40">
        <v>50.98</v>
      </c>
      <c r="J21" s="40">
        <v>54.18</v>
      </c>
      <c r="K21" s="40">
        <v>57.02</v>
      </c>
      <c r="L21" s="40">
        <v>59.41</v>
      </c>
      <c r="M21" s="40">
        <v>62.53</v>
      </c>
      <c r="N21" s="40">
        <v>66.5</v>
      </c>
      <c r="O21" s="40">
        <v>70.8</v>
      </c>
      <c r="P21" s="40">
        <v>72.28</v>
      </c>
      <c r="Q21" s="40">
        <v>74.569999999999993</v>
      </c>
      <c r="R21" s="40">
        <v>77.22</v>
      </c>
      <c r="S21" s="40">
        <v>78.63</v>
      </c>
      <c r="T21" s="40">
        <v>80.45</v>
      </c>
      <c r="U21" s="40">
        <v>83.96</v>
      </c>
      <c r="V21" s="40">
        <v>90.33</v>
      </c>
      <c r="W21" s="40">
        <v>95.01</v>
      </c>
      <c r="X21" s="40">
        <v>98.22</v>
      </c>
      <c r="Y21" s="40">
        <v>101.18</v>
      </c>
      <c r="Z21" s="40">
        <v>104.94</v>
      </c>
      <c r="AA21" s="40">
        <v>106.58</v>
      </c>
      <c r="AB21" s="40">
        <v>115.11</v>
      </c>
      <c r="AC21" s="41">
        <v>130.4</v>
      </c>
      <c r="AD21" s="42">
        <v>140.49</v>
      </c>
    </row>
    <row r="22" spans="6:30">
      <c r="H22" s="34" t="s">
        <v>23</v>
      </c>
      <c r="I22" s="35">
        <v>51.51</v>
      </c>
      <c r="J22" s="35">
        <v>54.71</v>
      </c>
      <c r="K22" s="35">
        <v>57.46</v>
      </c>
      <c r="L22" s="35">
        <v>59.83</v>
      </c>
      <c r="M22" s="35">
        <v>63.29</v>
      </c>
      <c r="N22" s="35">
        <v>67.040000000000006</v>
      </c>
      <c r="O22" s="35">
        <v>71.150000000000006</v>
      </c>
      <c r="P22" s="35">
        <v>72.459999999999994</v>
      </c>
      <c r="Q22" s="35">
        <v>74.77</v>
      </c>
      <c r="R22" s="35">
        <v>77.31</v>
      </c>
      <c r="S22" s="35">
        <v>78.790000000000006</v>
      </c>
      <c r="T22" s="35">
        <v>80.77</v>
      </c>
      <c r="U22" s="35">
        <v>84.45</v>
      </c>
      <c r="V22" s="35">
        <v>91.18</v>
      </c>
      <c r="W22" s="35">
        <v>95.46</v>
      </c>
      <c r="X22" s="35">
        <v>98.45</v>
      </c>
      <c r="Y22" s="35">
        <v>101.62</v>
      </c>
      <c r="Z22" s="35">
        <v>105.53</v>
      </c>
      <c r="AA22" s="35">
        <v>107.12</v>
      </c>
      <c r="AB22" s="35">
        <v>116.26</v>
      </c>
      <c r="AC22" s="35">
        <v>131.77000000000001</v>
      </c>
      <c r="AD22" s="38">
        <v>141.47999999999999</v>
      </c>
    </row>
    <row r="23" spans="6:30">
      <c r="H23" s="39" t="s">
        <v>24</v>
      </c>
      <c r="I23" s="40">
        <v>52.1</v>
      </c>
      <c r="J23" s="40">
        <v>54.96</v>
      </c>
      <c r="K23" s="40">
        <v>57.72</v>
      </c>
      <c r="L23" s="40">
        <v>60.09</v>
      </c>
      <c r="M23" s="40">
        <v>63.85</v>
      </c>
      <c r="N23" s="40">
        <v>67.510000000000005</v>
      </c>
      <c r="O23" s="40">
        <v>71.38</v>
      </c>
      <c r="P23" s="40">
        <v>72.790000000000006</v>
      </c>
      <c r="Q23" s="40">
        <v>74.86</v>
      </c>
      <c r="R23" s="40">
        <v>77.42</v>
      </c>
      <c r="S23" s="40">
        <v>78.989999999999995</v>
      </c>
      <c r="T23" s="40">
        <v>81.14</v>
      </c>
      <c r="U23" s="40">
        <v>84.9</v>
      </c>
      <c r="V23" s="40">
        <v>91.63</v>
      </c>
      <c r="W23" s="40">
        <v>95.91</v>
      </c>
      <c r="X23" s="40">
        <v>98.91</v>
      </c>
      <c r="Y23" s="40">
        <v>102.12</v>
      </c>
      <c r="Z23" s="40">
        <v>105.7</v>
      </c>
      <c r="AA23" s="40">
        <v>107.76</v>
      </c>
      <c r="AB23" s="40">
        <v>117.71</v>
      </c>
      <c r="AC23" s="40">
        <v>132.80000000000001</v>
      </c>
      <c r="AD23" s="43">
        <v>142.32</v>
      </c>
    </row>
    <row r="24" spans="6:30">
      <c r="H24" s="34" t="s">
        <v>25</v>
      </c>
      <c r="I24" s="35">
        <v>52.36</v>
      </c>
      <c r="J24" s="35">
        <v>55.17</v>
      </c>
      <c r="K24" s="35">
        <v>57.95</v>
      </c>
      <c r="L24" s="35">
        <v>60.29</v>
      </c>
      <c r="M24" s="35">
        <v>64.05</v>
      </c>
      <c r="N24" s="35">
        <v>68.14</v>
      </c>
      <c r="O24" s="35">
        <v>71.39</v>
      </c>
      <c r="P24" s="35">
        <v>72.87</v>
      </c>
      <c r="Q24" s="35">
        <v>75.069999999999993</v>
      </c>
      <c r="R24" s="35">
        <v>77.66</v>
      </c>
      <c r="S24" s="35">
        <v>79.209999999999994</v>
      </c>
      <c r="T24" s="35">
        <v>81.53</v>
      </c>
      <c r="U24" s="35">
        <v>85.12</v>
      </c>
      <c r="V24" s="35">
        <v>92.1</v>
      </c>
      <c r="W24" s="35">
        <v>96.12</v>
      </c>
      <c r="X24" s="35">
        <v>99.16</v>
      </c>
      <c r="Y24" s="35">
        <v>102.44</v>
      </c>
      <c r="Z24" s="35">
        <v>105.36</v>
      </c>
      <c r="AA24" s="35">
        <v>108.84</v>
      </c>
      <c r="AB24" s="35">
        <v>118.7</v>
      </c>
      <c r="AC24" s="35">
        <v>133.38</v>
      </c>
      <c r="AD24" s="44">
        <v>142.91999999999999</v>
      </c>
    </row>
    <row r="25" spans="6:30">
      <c r="H25" s="39" t="s">
        <v>26</v>
      </c>
      <c r="I25" s="40">
        <v>52.33</v>
      </c>
      <c r="J25" s="40">
        <v>55.51</v>
      </c>
      <c r="K25" s="40">
        <v>58.18</v>
      </c>
      <c r="L25" s="40">
        <v>60.48</v>
      </c>
      <c r="M25" s="40">
        <v>64.12</v>
      </c>
      <c r="N25" s="40">
        <v>68.73</v>
      </c>
      <c r="O25" s="40">
        <v>71.349999999999994</v>
      </c>
      <c r="P25" s="40">
        <v>72.95</v>
      </c>
      <c r="Q25" s="40">
        <v>75.31</v>
      </c>
      <c r="R25" s="40">
        <v>77.72</v>
      </c>
      <c r="S25" s="40">
        <v>79.39</v>
      </c>
      <c r="T25" s="40">
        <v>81.61</v>
      </c>
      <c r="U25" s="40">
        <v>85.21</v>
      </c>
      <c r="V25" s="40">
        <v>92.54</v>
      </c>
      <c r="W25" s="40">
        <v>96.23</v>
      </c>
      <c r="X25" s="40">
        <v>99.31</v>
      </c>
      <c r="Y25" s="40">
        <v>102.71</v>
      </c>
      <c r="Z25" s="40">
        <v>104.97</v>
      </c>
      <c r="AA25" s="40">
        <v>108.78</v>
      </c>
      <c r="AB25" s="40">
        <v>119.31</v>
      </c>
      <c r="AC25" s="40">
        <v>133.78</v>
      </c>
      <c r="AD25" s="43">
        <v>143.38</v>
      </c>
    </row>
    <row r="26" spans="6:30">
      <c r="H26" s="34" t="s">
        <v>27</v>
      </c>
      <c r="I26" s="35">
        <v>52.26</v>
      </c>
      <c r="J26" s="35">
        <v>55.49</v>
      </c>
      <c r="K26" s="35">
        <v>58.21</v>
      </c>
      <c r="L26" s="35">
        <v>60.73</v>
      </c>
      <c r="M26" s="35">
        <v>64.23</v>
      </c>
      <c r="N26" s="35">
        <v>69.06</v>
      </c>
      <c r="O26" s="35">
        <v>71.319999999999993</v>
      </c>
      <c r="P26" s="35">
        <v>72.92</v>
      </c>
      <c r="Q26" s="35">
        <v>75.42</v>
      </c>
      <c r="R26" s="35">
        <v>77.7</v>
      </c>
      <c r="S26" s="35">
        <v>79.430000000000007</v>
      </c>
      <c r="T26" s="35">
        <v>81.73</v>
      </c>
      <c r="U26" s="35">
        <v>85.37</v>
      </c>
      <c r="V26" s="35">
        <v>93.02</v>
      </c>
      <c r="W26" s="35">
        <v>96.18</v>
      </c>
      <c r="X26" s="35">
        <v>99.18</v>
      </c>
      <c r="Y26" s="35">
        <v>102.94</v>
      </c>
      <c r="Z26" s="35">
        <v>104.97</v>
      </c>
      <c r="AA26" s="35">
        <v>109.14</v>
      </c>
      <c r="AB26" s="35">
        <v>120.27</v>
      </c>
      <c r="AC26" s="35">
        <v>134.44999999999999</v>
      </c>
      <c r="AD26" s="44"/>
    </row>
    <row r="27" spans="6:30">
      <c r="H27" s="39" t="s">
        <v>28</v>
      </c>
      <c r="I27" s="40">
        <v>52.42</v>
      </c>
      <c r="J27" s="40">
        <v>55.51</v>
      </c>
      <c r="K27" s="40">
        <v>58.21</v>
      </c>
      <c r="L27" s="40">
        <v>60.96</v>
      </c>
      <c r="M27" s="40">
        <v>64.14</v>
      </c>
      <c r="N27" s="40">
        <v>69.19</v>
      </c>
      <c r="O27" s="40">
        <v>71.349999999999994</v>
      </c>
      <c r="P27" s="40">
        <v>73</v>
      </c>
      <c r="Q27" s="40">
        <v>75.39</v>
      </c>
      <c r="R27" s="40">
        <v>77.73</v>
      </c>
      <c r="S27" s="40">
        <v>79.5</v>
      </c>
      <c r="T27" s="40">
        <v>81.900000000000006</v>
      </c>
      <c r="U27" s="40">
        <v>85.78</v>
      </c>
      <c r="V27" s="40">
        <v>92.73</v>
      </c>
      <c r="W27" s="40">
        <v>96.32</v>
      </c>
      <c r="X27" s="40">
        <v>99.3</v>
      </c>
      <c r="Y27" s="40">
        <v>103.03</v>
      </c>
      <c r="Z27" s="40">
        <v>104.96</v>
      </c>
      <c r="AA27" s="40">
        <v>109.62</v>
      </c>
      <c r="AB27" s="40">
        <v>121.5</v>
      </c>
      <c r="AC27" s="40">
        <v>135.38999999999999</v>
      </c>
      <c r="AD27" s="43"/>
    </row>
    <row r="28" spans="6:30">
      <c r="H28" s="34" t="s">
        <v>29</v>
      </c>
      <c r="I28" s="35">
        <v>52.53</v>
      </c>
      <c r="J28" s="35">
        <v>55.67</v>
      </c>
      <c r="K28" s="35">
        <v>58.46</v>
      </c>
      <c r="L28" s="35">
        <v>61.14</v>
      </c>
      <c r="M28" s="35">
        <v>64.2</v>
      </c>
      <c r="N28" s="35">
        <v>69.06</v>
      </c>
      <c r="O28" s="35">
        <v>71.28</v>
      </c>
      <c r="P28" s="35">
        <v>72.900000000000006</v>
      </c>
      <c r="Q28" s="35">
        <v>75.62</v>
      </c>
      <c r="R28" s="35">
        <v>77.959999999999994</v>
      </c>
      <c r="S28" s="35">
        <v>79.73</v>
      </c>
      <c r="T28" s="35">
        <v>82.01</v>
      </c>
      <c r="U28" s="35">
        <v>86.39</v>
      </c>
      <c r="V28" s="35">
        <v>92.68</v>
      </c>
      <c r="W28" s="35">
        <v>96.36</v>
      </c>
      <c r="X28" s="35">
        <v>99.47</v>
      </c>
      <c r="Y28" s="35">
        <v>103.26</v>
      </c>
      <c r="Z28" s="35">
        <v>105.29</v>
      </c>
      <c r="AA28" s="35">
        <v>110.04</v>
      </c>
      <c r="AB28" s="35">
        <v>122.63</v>
      </c>
      <c r="AC28" s="35">
        <v>136.11000000000001</v>
      </c>
      <c r="AD28" s="44"/>
    </row>
    <row r="29" spans="6:30">
      <c r="H29" s="39" t="s">
        <v>30</v>
      </c>
      <c r="I29" s="40">
        <v>52.56</v>
      </c>
      <c r="J29" s="40">
        <v>55.66</v>
      </c>
      <c r="K29" s="40">
        <v>58.6</v>
      </c>
      <c r="L29" s="40">
        <v>61.05</v>
      </c>
      <c r="M29" s="40">
        <v>64.2</v>
      </c>
      <c r="N29" s="40">
        <v>69.3</v>
      </c>
      <c r="O29" s="40">
        <v>71.19</v>
      </c>
      <c r="P29" s="40">
        <v>72.84</v>
      </c>
      <c r="Q29" s="40">
        <v>75.77</v>
      </c>
      <c r="R29" s="40">
        <v>78.08</v>
      </c>
      <c r="S29" s="40">
        <v>79.52</v>
      </c>
      <c r="T29" s="40">
        <v>82.14</v>
      </c>
      <c r="U29" s="40">
        <v>86.98</v>
      </c>
      <c r="V29" s="40">
        <v>92.62</v>
      </c>
      <c r="W29" s="40">
        <v>96.37</v>
      </c>
      <c r="X29" s="40">
        <v>99.59</v>
      </c>
      <c r="Y29" s="40">
        <v>103.43</v>
      </c>
      <c r="Z29" s="40">
        <v>105.23</v>
      </c>
      <c r="AA29" s="40">
        <v>110.06</v>
      </c>
      <c r="AB29" s="40">
        <v>123.51</v>
      </c>
      <c r="AC29" s="40">
        <v>136.44999999999999</v>
      </c>
      <c r="AD29" s="43"/>
    </row>
    <row r="30" spans="6:30">
      <c r="H30" s="34" t="s">
        <v>31</v>
      </c>
      <c r="I30" s="35">
        <v>52.75</v>
      </c>
      <c r="J30" s="35">
        <v>55.82</v>
      </c>
      <c r="K30" s="35">
        <v>58.66</v>
      </c>
      <c r="L30" s="35">
        <v>61.19</v>
      </c>
      <c r="M30" s="35">
        <v>64.510000000000005</v>
      </c>
      <c r="N30" s="35">
        <v>69.489999999999995</v>
      </c>
      <c r="O30" s="35">
        <v>71.14</v>
      </c>
      <c r="P30" s="35">
        <v>72.98</v>
      </c>
      <c r="Q30" s="35">
        <v>75.87</v>
      </c>
      <c r="R30" s="35">
        <v>77.98</v>
      </c>
      <c r="S30" s="35">
        <v>79.349999999999994</v>
      </c>
      <c r="T30" s="35">
        <v>82.25</v>
      </c>
      <c r="U30" s="35">
        <v>87.51</v>
      </c>
      <c r="V30" s="35">
        <v>92.73</v>
      </c>
      <c r="W30" s="35">
        <v>96.55</v>
      </c>
      <c r="X30" s="35">
        <v>99.7</v>
      </c>
      <c r="Y30" s="35">
        <v>103.54</v>
      </c>
      <c r="Z30" s="35">
        <v>105.08</v>
      </c>
      <c r="AA30" s="35">
        <v>110.6</v>
      </c>
      <c r="AB30" s="35">
        <v>124.46</v>
      </c>
      <c r="AC30" s="35">
        <v>137.09</v>
      </c>
      <c r="AD30" s="44"/>
    </row>
    <row r="31" spans="6:30">
      <c r="H31" s="45" t="s">
        <v>32</v>
      </c>
      <c r="I31" s="46">
        <v>53.07</v>
      </c>
      <c r="J31" s="46">
        <v>55.99</v>
      </c>
      <c r="K31" s="46">
        <v>58.7</v>
      </c>
      <c r="L31" s="46">
        <v>61.33</v>
      </c>
      <c r="M31" s="46">
        <v>64.819999999999993</v>
      </c>
      <c r="N31" s="46">
        <v>69.8</v>
      </c>
      <c r="O31" s="46">
        <v>71.2</v>
      </c>
      <c r="P31" s="46">
        <v>73.45</v>
      </c>
      <c r="Q31" s="46">
        <v>76.19</v>
      </c>
      <c r="R31" s="46">
        <v>78.05</v>
      </c>
      <c r="S31" s="46">
        <v>79.56</v>
      </c>
      <c r="T31" s="46">
        <v>82.47</v>
      </c>
      <c r="U31" s="46">
        <v>88.05</v>
      </c>
      <c r="V31" s="46">
        <v>93.11</v>
      </c>
      <c r="W31" s="46">
        <v>96.92</v>
      </c>
      <c r="X31" s="46">
        <v>100</v>
      </c>
      <c r="Y31" s="46">
        <v>103.8</v>
      </c>
      <c r="Z31" s="46">
        <v>105.48</v>
      </c>
      <c r="AA31" s="46">
        <v>111.41</v>
      </c>
      <c r="AB31" s="46">
        <v>126.03</v>
      </c>
      <c r="AC31" s="47">
        <v>137.72</v>
      </c>
      <c r="AD31" s="48"/>
    </row>
    <row r="32" spans="6:30">
      <c r="H32" s="20"/>
      <c r="I32" s="20"/>
      <c r="J32" s="20"/>
      <c r="K32" s="20"/>
      <c r="L32" s="20"/>
      <c r="M32" s="20"/>
      <c r="N32" s="20"/>
      <c r="O32" s="20"/>
      <c r="P32" s="20"/>
      <c r="Q32" s="20"/>
      <c r="R32" s="20"/>
      <c r="S32" s="20"/>
      <c r="T32" s="20"/>
      <c r="U32" s="20"/>
      <c r="V32" s="20"/>
      <c r="W32" s="20"/>
      <c r="X32" s="20"/>
      <c r="Y32" s="20"/>
      <c r="Z32" s="20"/>
      <c r="AA32" s="20"/>
      <c r="AB32" s="20"/>
      <c r="AC32" s="20"/>
      <c r="AD32" s="20"/>
    </row>
    <row r="33" spans="8:30">
      <c r="H33" s="20"/>
      <c r="I33" s="20"/>
      <c r="J33" s="20"/>
      <c r="K33" s="20"/>
      <c r="L33" s="20"/>
      <c r="M33" s="20"/>
      <c r="N33" s="20"/>
      <c r="O33" s="20"/>
      <c r="P33" s="20"/>
      <c r="Q33" s="20"/>
      <c r="R33" s="20"/>
      <c r="S33" s="20"/>
      <c r="T33" s="20"/>
      <c r="U33" s="20"/>
      <c r="V33" s="20"/>
      <c r="W33" s="20"/>
      <c r="X33" s="20"/>
      <c r="Y33" s="20"/>
      <c r="Z33" s="20"/>
      <c r="AA33" s="20"/>
      <c r="AB33" s="20"/>
      <c r="AC33" s="20"/>
      <c r="AD33" s="20"/>
    </row>
    <row r="34" spans="8:30">
      <c r="H34" s="60" t="s">
        <v>33</v>
      </c>
      <c r="I34" s="61"/>
      <c r="J34" s="61"/>
      <c r="K34" s="61"/>
      <c r="L34" s="61"/>
      <c r="M34" s="61"/>
      <c r="N34" s="61"/>
      <c r="O34" s="61"/>
      <c r="P34" s="49"/>
      <c r="Q34" s="49"/>
      <c r="R34" s="49"/>
      <c r="S34" s="49"/>
      <c r="T34" s="49"/>
      <c r="U34" s="49"/>
      <c r="V34" s="49"/>
      <c r="W34" s="49"/>
      <c r="X34" s="49"/>
      <c r="Y34" s="49"/>
      <c r="Z34" s="49"/>
      <c r="AA34" s="50"/>
      <c r="AB34" s="50"/>
      <c r="AC34" s="50"/>
      <c r="AD34" s="51"/>
    </row>
    <row r="35" spans="8:30">
      <c r="H35" s="62" t="s">
        <v>34</v>
      </c>
      <c r="I35" s="63"/>
      <c r="J35" s="63"/>
      <c r="K35" s="63"/>
      <c r="L35" s="63"/>
      <c r="M35" s="63"/>
      <c r="N35" s="63"/>
      <c r="O35" s="63"/>
      <c r="P35" s="52"/>
      <c r="Q35" s="52"/>
      <c r="R35" s="52"/>
      <c r="S35" s="52"/>
      <c r="T35" s="52"/>
      <c r="U35" s="52"/>
      <c r="V35" s="52"/>
      <c r="W35" s="52"/>
      <c r="X35" s="52"/>
      <c r="Y35" s="52"/>
      <c r="Z35" s="52"/>
      <c r="AA35" s="53"/>
      <c r="AB35" s="53"/>
      <c r="AC35" s="53"/>
      <c r="AD35" s="54"/>
    </row>
    <row r="36" spans="8:30">
      <c r="H36" s="55" t="s">
        <v>35</v>
      </c>
      <c r="I36" s="56"/>
      <c r="J36" s="56"/>
      <c r="K36" s="56"/>
      <c r="L36" s="56"/>
      <c r="M36" s="56"/>
      <c r="N36" s="56"/>
      <c r="O36" s="57"/>
      <c r="P36" s="56"/>
      <c r="Q36" s="56"/>
      <c r="R36" s="56"/>
      <c r="S36" s="56"/>
      <c r="T36" s="56"/>
      <c r="U36" s="56"/>
      <c r="V36" s="56"/>
      <c r="W36" s="56"/>
      <c r="X36" s="56"/>
      <c r="Y36" s="56"/>
      <c r="Z36" s="56"/>
      <c r="AA36" s="58"/>
      <c r="AB36" s="58"/>
      <c r="AC36" s="58"/>
      <c r="AD36" s="59"/>
    </row>
  </sheetData>
  <mergeCells count="7">
    <mergeCell ref="H34:O34"/>
    <mergeCell ref="H35:O35"/>
    <mergeCell ref="I5:S10"/>
    <mergeCell ref="A14:D14"/>
    <mergeCell ref="A15:D15"/>
    <mergeCell ref="H14:AD14"/>
    <mergeCell ref="H15:AD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Quintero</dc:creator>
  <cp:keywords/>
  <dc:description/>
  <cp:lastModifiedBy>Daniela Quintero Laverde</cp:lastModifiedBy>
  <cp:revision/>
  <dcterms:created xsi:type="dcterms:W3CDTF">2024-06-13T15:20:45Z</dcterms:created>
  <dcterms:modified xsi:type="dcterms:W3CDTF">2024-07-17T21:16:51Z</dcterms:modified>
  <cp:category/>
  <cp:contentStatus/>
</cp:coreProperties>
</file>