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codeName="ThisWorkbook"/>
  <mc:AlternateContent xmlns:mc="http://schemas.openxmlformats.org/markup-compatibility/2006">
    <mc:Choice Requires="x15">
      <x15ac:absPath xmlns:x15ac="http://schemas.microsoft.com/office/spreadsheetml/2010/11/ac" url="/Users/luisa/Downloads/"/>
    </mc:Choice>
  </mc:AlternateContent>
  <xr:revisionPtr revIDLastSave="1" documentId="8_{6ECE2A32-7C3D-D848-9CED-E0331218D54A}" xr6:coauthVersionLast="47" xr6:coauthVersionMax="47" xr10:uidLastSave="{CBE2F955-2256-4A28-9193-08A9BD975162}"/>
  <bookViews>
    <workbookView xWindow="0" yWindow="0" windowWidth="28800" windowHeight="18000" firstSheet="2" activeTab="2"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9" i="8" l="1"/>
  <c r="B8" i="12"/>
  <c r="B8" i="11"/>
  <c r="B10" i="9"/>
  <c r="B9" i="11"/>
  <c r="B7" i="12"/>
  <c r="B7" i="11"/>
  <c r="B6" i="12"/>
  <c r="B6" i="11"/>
  <c r="B5" i="12"/>
  <c r="B5" i="11"/>
  <c r="B3" i="12"/>
  <c r="B2" i="12"/>
  <c r="B4" i="12"/>
  <c r="B4" i="11"/>
  <c r="B3" i="11"/>
  <c r="B2" i="11"/>
  <c r="B40" i="8" l="1"/>
  <c r="B34" i="12"/>
  <c r="B15" i="12"/>
  <c r="H23" i="11"/>
  <c r="H25" i="11" s="1"/>
  <c r="F22" i="11"/>
  <c r="F24" i="11" s="1"/>
  <c r="E22" i="11"/>
  <c r="E24" i="11" s="1"/>
  <c r="H21" i="11"/>
  <c r="G21" i="11"/>
  <c r="G23" i="11" s="1"/>
  <c r="G25" i="11" s="1"/>
  <c r="F21" i="11"/>
  <c r="F23" i="11" s="1"/>
  <c r="F25" i="11" s="1"/>
  <c r="E21" i="11"/>
  <c r="E23" i="11" s="1"/>
  <c r="E25" i="11" s="1"/>
  <c r="D21" i="11"/>
  <c r="D23" i="11" s="1"/>
  <c r="D25" i="11" s="1"/>
  <c r="H20" i="11"/>
  <c r="H22" i="11" s="1"/>
  <c r="H24" i="11" s="1"/>
  <c r="G20" i="11"/>
  <c r="G22" i="11" s="1"/>
  <c r="G24" i="11" s="1"/>
  <c r="F20" i="11"/>
  <c r="E20" i="11"/>
  <c r="D20" i="11"/>
  <c r="D22" i="11" s="1"/>
  <c r="D24" i="11" s="1"/>
  <c r="B2" i="8" l="1"/>
  <c r="B2" i="9" s="1"/>
  <c r="B8" i="9" l="1"/>
  <c r="B7" i="9"/>
  <c r="B6" i="9"/>
  <c r="B5" i="9"/>
  <c r="B4" i="9"/>
  <c r="B3" i="9"/>
  <c r="B8" i="8"/>
  <c r="B7" i="8"/>
  <c r="B6" i="8"/>
  <c r="B5" i="8"/>
  <c r="B4" i="8"/>
  <c r="B3" i="8"/>
  <c r="B8" i="7"/>
  <c r="B4" i="7" l="1"/>
  <c r="B5" i="7"/>
  <c r="B6" i="7"/>
  <c r="B7" i="7"/>
  <c r="B3" i="7"/>
  <c r="B11" i="9" l="1"/>
</calcChain>
</file>

<file path=xl/sharedStrings.xml><?xml version="1.0" encoding="utf-8"?>
<sst xmlns="http://schemas.openxmlformats.org/spreadsheetml/2006/main" count="321" uniqueCount="227">
  <si>
    <t>SOLICITUD DE ANTECEDENTES -ABOGADO EXTERNO-</t>
  </si>
  <si>
    <t>RADICADO(23 DIGITOS)</t>
  </si>
  <si>
    <t>760013103004-2024-00104-00</t>
  </si>
  <si>
    <t>JUZGADO</t>
  </si>
  <si>
    <t>JUZGADO CUARTO CIVIL DEL CIRCUITO DE CALI</t>
  </si>
  <si>
    <t>DEMANDADO</t>
  </si>
  <si>
    <t>1. Hernán Correa Ahunca, C.C. 94.417.673 (conductor vehículo TMP104)
2. Lina María Mejía Gómez, C.C. 67.010.660 (propietaria vehículo TMP104)
3. Allianz Seguros S.A. (aseguradora vehículo TMP104)</t>
  </si>
  <si>
    <t xml:space="preserve">DEMANDANTE </t>
  </si>
  <si>
    <t>1. Edison Ballesteros Olave, C.C. 16.724.418 (Víctima directa)
2. Rosa Emilia Olave de Ballesteros, C.C. 29.069.265 (madre)
3. Rosa Ballesteros Olave, C.C.  66.814.199 (hermana)
4. Jordy Leandro Ballesteros Lucumi, C.C. 1.144.069.939 (hermano)
5. Demetrio Ballesteros Olave, C.C. 16.678.784 (hermano)
6. Jesús Ballesteros Olave, C.C. 16.693.985 (hermano)
7. John Freddy Ballesteros Olave, C.C. 16.737.547 (hermano)
8. Wilson Ballesteros Olave, C.C.  16.652.133 (hermano)
9. Eustaquia Ballesteros Olave, C.C.  38.942.228 (hermana)
10. José Joaquín Ballesteros Olave, C.C.  16.799.811 (hermano)
11. Juan David Ballesteros Valencia, C.C. 1.144.088.620 (sobrino)
12. María Angélica Ballesteros Valencia, C.C. 1.144.055.901 (Sobrina)
13. Samantha Copelli Ballesteros, C.C.  1.126.627.304 (sobrina)</t>
  </si>
  <si>
    <t>TIPO DE VINCULACION COMPAÑÍA</t>
  </si>
  <si>
    <t>LLAMADA EN GARANTIA</t>
  </si>
  <si>
    <t xml:space="preserve">TIPO DE PERJUCIO </t>
  </si>
  <si>
    <t xml:space="preserve">RCE LESIONES </t>
  </si>
  <si>
    <t>INTERVINIENTE -NOMBRE DE LESIONADO O MUERTO (S) DEL PROCESO</t>
  </si>
  <si>
    <t>Edison Ballesteros Olave</t>
  </si>
  <si>
    <t xml:space="preserve">NUMERO DE IDENTIFICACION </t>
  </si>
  <si>
    <t xml:space="preserve">C.C. 16.724.418 </t>
  </si>
  <si>
    <t xml:space="preserve">DOMICILIO </t>
  </si>
  <si>
    <t>Carrera 43 # 37-82 en la ciudad de Cali</t>
  </si>
  <si>
    <t xml:space="preserve">TELEFONO </t>
  </si>
  <si>
    <t>320 637 5462</t>
  </si>
  <si>
    <t>CORREO ELECTRONICO</t>
  </si>
  <si>
    <t>mancillamarulanda@hotmail.com 
beimar.basabogados@gmail.com</t>
  </si>
  <si>
    <t xml:space="preserve">ESTADO CIVIL </t>
  </si>
  <si>
    <t>Soltero</t>
  </si>
  <si>
    <t xml:space="preserve">FECHA DE NACIMIENTO </t>
  </si>
  <si>
    <t>18 de septiembre de 1965</t>
  </si>
  <si>
    <t xml:space="preserve">EDAD AL MOMENTO DEL SINIESTRO </t>
  </si>
  <si>
    <t>54 años</t>
  </si>
  <si>
    <t xml:space="preserve">FECHA DE DEFUNCION </t>
  </si>
  <si>
    <t>N/A Lesiones</t>
  </si>
  <si>
    <t xml:space="preserve">SITUCION LABORAL </t>
  </si>
  <si>
    <t xml:space="preserve">Ocupado-trabajador cuenta ajena </t>
  </si>
  <si>
    <t xml:space="preserve">PROFESION </t>
  </si>
  <si>
    <t>Transportador de materiales</t>
  </si>
  <si>
    <t xml:space="preserve">INGRESOS NETOS </t>
  </si>
  <si>
    <t>NUMERO DE LESIONADOS Y/O FALLECIDOS  SEGÚN IPAT</t>
  </si>
  <si>
    <t>2 Lesionados (Edison Ballesteros Olave como pasajero del vehículo VTG190 - y Henry Ríos Bastidas como conductor del vehículo VJG190)</t>
  </si>
  <si>
    <t xml:space="preserve">CONDICION </t>
  </si>
  <si>
    <t>Pasajero servicio publico</t>
  </si>
  <si>
    <t>FECHA DE LOS HECHOS</t>
  </si>
  <si>
    <t>20 de noviembre del 2019</t>
  </si>
  <si>
    <t>FECHA DE SOLICITUD AUDIENCIA PREJUDICIAL</t>
  </si>
  <si>
    <t>N/A Medida cautelar</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</si>
  <si>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</si>
  <si>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</si>
  <si>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El 20 de noviembre del 2019, aproximadamente a las 11:30 horas, ocurrió un accidente de tránsito sobre la Calle 73 entre carreras 16 y 17 de la ciudad de Cali, donde estuvo involucrado el vehículo de placa TMP104 conducido por el señor Hernán Correa Ahunca, de propiedad de la señora Lina María Mejía Gómez y asegurado por Allianz; y el vehículo de placa VJG190 conducido por el señor Henry Ríos Bastidas, en el que se movilizaba el señor demandante Edison Ballesteros Olave en calidad ocupante. 
Según se asevera, el señor Hernán Correa Ahunca no respetó la distancia de seguridad entre vehículos y al intentar sobrepasar al vehículo tipo motocarro, donde se desplazaba la víctima, colisionó con el parachoques delantero del camión la parte trasera de del vehículo de placa VJG190, causando el volcamiento y provocando el accidente de tránsito. Se aporta IPAT en el que se atribuye la causal No. 121 al vehículo TMP104.
Se indica que el señor Edison Ballesteros Olave sufrió: “fractura expuesta de pie, fractura de calacaneo ortopedia fractura expuesta de metatarsianos, luxación tarsometatarsiana, herida compleja en pie, lavado desbridamiento de lesion compleja fijación externa, evolución a la necrosis de tejidos, infección ósea, osteomelitis del pie, realizan amputación subtalar del pie”. Medicina legal determinó: “Incapacidad médico legal DEFINITIVA SESENTA (60) DÍAS. SECUELAS MÉDICO LEGALES: Deformidad física que afecta el cuerpo de carácter permanente; Perturbación funcional de miembro Inferior derecho de carácter permanente; Perturbación funcional de órgano de la locomoción de carácter permanente”. En adición cuenta con dictamen de pérdida de capacidad laboral con un porcentaje del 29:00 %. 
Por los hechos cursa una investigación penal por el delito de lesiones personales culposas en contra del señor Hernán Correa Ahunca en la Fiscalía 43 Local de Cali, con radicado 760016099165201986089 en etapa de investigación.</t>
  </si>
  <si>
    <t>ASEGURADO</t>
  </si>
  <si>
    <t>Lina María Mejía Gómez</t>
  </si>
  <si>
    <t>NIT ASEGURADO</t>
  </si>
  <si>
    <t>PLACA VEHÍCULO ASEGURADO (SI APLICA)</t>
  </si>
  <si>
    <t>TMP104</t>
  </si>
  <si>
    <t>NO. PÓLIZA VINCULADA</t>
  </si>
  <si>
    <t>021273218/0</t>
  </si>
  <si>
    <t>FECHA DE ASIGNACIÓN</t>
  </si>
  <si>
    <t>21 de junio del 2024</t>
  </si>
  <si>
    <t>FECHA DE NOTIFICACIÓN</t>
  </si>
  <si>
    <t>20 de noviembre del 2024</t>
  </si>
  <si>
    <t>FECHA DE CONTESTACION 
*RECOMENDACIÓN: FECHA MÁXIMA PARA CONTESTAR LA DEMANDA ACORDE A LO ESTIÚLADO EN LA NORMA.</t>
  </si>
  <si>
    <t>18 de diciembre de 2024</t>
  </si>
  <si>
    <t>REMISION DE ANTECEDENTES - ABOGADO INTERNO-</t>
  </si>
  <si>
    <t>SINIESTRO - APLICATIVO</t>
  </si>
  <si>
    <t>SINIESTRO  86719941  LEGIS APJ32477</t>
  </si>
  <si>
    <t>Radicado(23 digitos)</t>
  </si>
  <si>
    <t>Juzgado</t>
  </si>
  <si>
    <t>Demandado</t>
  </si>
  <si>
    <t xml:space="preserve">Demandante </t>
  </si>
  <si>
    <t>Tipo de vinculacion compañía</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</si>
  <si>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</si>
  <si>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</si>
  <si>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</si>
  <si>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</si>
  <si>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</si>
  <si>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</si>
  <si>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</si>
  <si>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</si>
  <si>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</si>
  <si>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</si>
  <si>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</si>
  <si>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</si>
  <si>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</si>
  <si>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</si>
  <si>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</si>
  <si>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</si>
  <si>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</si>
  <si>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</si>
  <si>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</si>
  <si>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</si>
  <si>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</si>
  <si>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</si>
  <si>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</si>
  <si>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</si>
  <si>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</si>
  <si>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</si>
  <si>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</si>
  <si>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</si>
  <si>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</si>
  <si>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</si>
  <si>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</si>
  <si>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</si>
  <si>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</si>
  <si>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</si>
  <si>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</si>
  <si>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</si>
  <si>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</si>
  <si>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</si>
  <si>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</si>
  <si>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</si>
  <si>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</si>
  <si>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</si>
  <si>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</si>
  <si>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</si>
  <si>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</si>
  <si>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</si>
  <si>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</si>
  <si>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</si>
  <si>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</si>
  <si>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</si>
  <si>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</si>
  <si>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</si>
  <si>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</si>
  <si>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La contingencia se califica como PROBABLE , teniendo en cuenta que el contrato de seguro de Automóviles No. 021273218/0, presta cobertura material y temporal a los hechos objeto del litigio, y la responsabilidad del asegurado está demostrada.
La Póliza de Seguro de Auto Pesado No. 021273218/0 cuyo asegurado es la señora Lina María Mejía Gómez, presta cobertura pues se encontraba vigente para la fecha en la que ocurre el accidente de tránsito (20 de noviembre del 2019) luego que cuenta con una vigencia comprendida entre el 01 de mayo del 2019 hasta el 30 de abril del 2020. Por otro lado, ampara la responsabilidad civil extracontractual en la que incurra en asegurado o conductor autorizado del vehículo de placa TMP-104, pretensión que se endilga en la demanda. 
Respecto de la responsabilidad del asegurado, debe decirse que esta está demostrada por lo siguiente: (i) El IPAT establece que la causa del accidente son las causales 121 “no mantener distancia de seguridad”, y la 104 “adelantar invadiendo carril del sentido contrario”, causales endilgadas únicamente al vehículo asegurado de placa TMP-104; (ii) en el informe ejecutivo – FPJ- 3, se consigna que los vehículos involucrados en el accidente venían presentando un altercado mientras conducían, y el vehículo tipo camión de placa TMP-104 en el afán de pasar a la motocarro de placa VJG-190, lo golpea y se produce el accidente; (iii) a causa del accidente de tránsito actualmente se encuentra activo el proceso penal que cursa en la Fiscalía 43 Local de Cali, bajo el radicado No. 760016099165201986089; (iv) Con ocasión al proceso penal, la firma Hurtado Gandini Dávalos, quienes son apoderados de Allianz, realizaron un ofrecimiento económico por la suma de $100.000.000, al señor Edison Ballesteros y su familia; (v) en una comunicación telefónica realizada al señor Hernán Correa, conductor del vehículo asegurado de placa TMP-104, informó que en el proceso penal existe un video, donde se aprecia que la responsabilidad del accidente es plenamente de él, sin embargo a pesar de haberle sido solicitado, no lo envió; (vi) podría eventualmente discutirse una culpa compartida con el conductor del vehículo de placa VJG190 en el que se desplazaba como pasajero la víctima, por tratarse de un accidente causado en el desarrollo de conductas peligrosas, por lo que se llamó en garantía al mismo. En este sentido, la concurrencia de culpas implica que podría haber una condena, confirmando el carácter contingente del proceso. 
Todo lo anterior, sin perjuicio del carácter contingente del proceso.</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</si>
  <si>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</si>
  <si>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</si>
  <si>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</si>
  <si>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</si>
  <si>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</si>
  <si>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</si>
  <si>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</si>
  <si>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</si>
  <si>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</si>
  <si>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</si>
  <si>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</si>
  <si>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</si>
  <si>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</si>
  <si>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Como liquidación objetiva de perjuicios se llegó al total de $337.826.579. A este valor se llegó de la siguiente manera:
Lucro cesante: $109.326.579 A favor del señor Édison Ballesteros Olave. Se llega a este valor teniendo en cuenta la presunción de la Corte Suprema de Justicia, que establece que toda persona mayor de edad devenga al menos el salario mínimo legal mensual vigente, presumiéndose entonces que la víctima directa percibía al menos un salario mínimo. Entonces, por concepto de lucro cesante consolidado arrojó la suma de $ 27.139.405,78 y por concepto de lucro cesante futuro arrojó la suma de  $57.112.692,92. Lo anterior, teniendo como datos para la liquidación los siguientes: (i) Se establece que el señor Ballesteros tiene un PCL del 29,00 %; (ii) Salario mínimo para la fecha de liquidación (2024); (iii) Edad de la lesionada al momento del accidente (54 años); (iv) ocurrencia del accidente (20 de noviembre de 2019); (v) fecha de la liquidación (19 de diciembre de 2024).
Daño moral: $175.000.000: Con ocasión a las lesiones personales padecidas por el señor Edison Ballesteros, dentro de las cuales le generaron amputación en parte de su pie derecho, y una PCL del 29.00% se reconoce las siguientes sumas económicas:
Edison Ballesteros Olave (victima directa) $30.000.000
Rosa Emilia Olave (madre de la víctima) $25.000.000
Rosa Ballesteros (hermana de la víctima) $15.000.000
Wilson Ballesteros (hermano de la víctima) $15.000.000
Jordy Leandro Ballesteros Lucumi (hermano de la víctima) $15.000.000
John Fredy Ballesteros (hermano de la víctima) $15.000.000
Jesús Ballesteros (hermano de la víctima) $15.000.000
Demetrio Ballesteros (hermano de la víctima) $15.000.000
Eustaquia Ballesteros (hermana de la víctima) $15.000.000
Juan David Ballesteros (sobrino de la víctima) $5.000.000
María Ballesteros Valencia (sobrina de la víctima) $5.000.000
Samantha Copelli Ballesteros (sobrina de la víctima) $5.000.000
Esto de conformidad con lo establecido en la sentencia SC780-2020, 10/03/2020, dentro de la cual la Corte Suprema de Justicia reconoció el valor de $30.000.000 a la víctima directa por lesiones de mediana gravedad, quien sufrió un trauma craneano y fractura frontal en un accidente de tránsito.
Daño a la vida de relación: $55.000.000: Con ocasión a las lesiones personales padecidas por el señor Edison Ballesteros, dentro de las cuales le generaron amputación en parte de su pie derecho, y una PCL del 29.00% se reconoce las siguientes sumas económicas:
Edison Ballesteros Olave (victima directa) $30.000.000
Rosa Emilia Olave (madre de la víctima) $25.000.000
A partir de la sentencia SC4803-2019, esta categoría resarcitoria ha sido cada vez más reconocida para víctimas indirectas, siendo pertinente en este caso reconocer un monto a favor de la señora Rosa Olave, en calidad de madre de la víctima directa. Este reconocimiento se limitará a ella, dado que los demás demandantes no se encuentran dentro del primer o segundo grado de consanguinidad y deberán probar la causación del perjuicio solicitado. Si bien esta tipología de perjuicio está deferida al "arbitrium judicis", la sentencia del 23 de mayo de 2018, con ponencia del Magistrado Aroldo Wilson Quiroz, estableció como monto máximo por este perjuicio el valor de $60.000.000 para hijos, padres y cónyuges en casos de fallecimiento de la víctima. Complementariamente, la sentencia SC5885 de 2016 reconoció $20.000.000 por concepto de daño a la vida de relación a una joven con un PCL del 20,65% tras un accidente de tránsito, y la sentencia SC780-2020 del 10 de marzo de 2020 otorgó $40.000.000 a una víctima directa que sufrió un «trauma craneano y fractura frontal» mientras se transportaba como pasajera en un vehículo. Estas referencias orientan la valoración del monto a reconocer en el presente caso. 
Daño a la salud: No se reconoce este concepto, comoquiera que en diferentes pronunciamientos jurisprudenciales se ha expuesto que el daño a la salud está incluido en el daño a la vida en relación. 
Pérdida de oportunidad: Resulta importante exponer que, dentro de dicho concepto, la Corte Suprema ha expuesto se debe probar de manera cierta la pérdida de oportunidad con relación a los hechos que generaron dicho flagelo, así las cosas, las meras suposiciones de lo que posiblemente hubiera ocurrido, no son más que circunstancias subjetivas que no acreditan la pérdida del chance cierto, verdadero y presente para el momento en el cual se genera el daño. Así las cosas, y al encontrar que dicha pérdida de la oportunidad NO fue acreditada, porque ni siquiera se hace referencia a cuál es la oportunidad perdida, ciertamente no hay lugar a reconocer este tipo de perjuicios.
Deducible: Dentro del contrato de seguro autos pesados No. 021273218/0, se estableció que el amparo de RCE tenía un valor asegurado de $4.000.000.000 y pactó como deducible la suma de $1.500.000, valor que se debe restar a la liquidación objetiva siendo $314.252.098,7, en ese orden de ideas, la liquidan objetiva total es por la suma de $312.752.098,7</t>
  </si>
  <si>
    <t>Defensa de la Aseguradora: (Enumerar y enunciar las excepciones propuestas demanda y/o llamamiento )</t>
  </si>
  <si>
    <t>CONTESTACIÓN A LA DEMANDA  
• INEXISTENCIA DE MEDIOS DE PRUEBA QUE PERMITAN ENDILGAR RESPONSABILIDAD CIVIL EN CABEZA DE LOS DEMANDADOS
• EXIMENTE DE RESPONSABILIDAD POR LA CONFIGURACIÓN DEL HECHO DE UN TERCERO
• IMPROCEDENCIA DEL RECONOCIMIENTO DEL LUCRO CESANTE SOLICITADO EN FAVOR DEL SEÑOR EDISON BALLESTEROS OLAVE
• FALTA DE LEGITIMACIÓN EN LA CAUSA POR ACTIVA DE LOS SEÑORES ROSA EMILIA OLAVE, ROSA BALLESTEROS OLAVE, JORDY LEANDO BALLESTEROS LUCUMI, DEMETRIO BALLESTEROS OLAVE, JESUS BALLESTEROS OLAVE, FREDDY BALLESTEROS OLAVE, WILSON BALLESTEROS OLAVE, EUSTAQUIO BALLESTEROS OLAVE, JOAQUÍN BALLESTEROS OLAVE, DAVID BALLESTEROS VALENCIA, MARÍA BALLESTEROS VALENCIA Y SAMANTHA COPELLI BALLESTEROS
• TASACIÓN INDEBIDA E INJUSTIFICADA DE LOS SUPUESTOS PERJUICIOS MORALES PRETENDIDOS POR LOS DEMANDANTES
• IMPROCEDENCIA DEL RECONOCIMIENTO DEL SUPUESTO DAÑO A LA VIDA DE RELACIÓN Y/O SALUD, ASÍ COMO SU CUANTIFICACIÓN INDEBIDA E INJUSTIFICADA Y PRETENDIDA POR LOS DEMANDANTES
• IMPROCEDENCIA DE LA INDEMNIZACIÓN POR PÉRDIDA DE OPORTUNIDAD DEL SEÑOR EDISON BALLESTEROS
• INEXISTENCIA DE OBLIGACIÓN INDEMNIZAORIA A CARGO DE ALLIANZ SEGUROS S.A. POR FALTA DE ACREDITACIÓN DE LAS CARGAS PREVISTAS EN EL ARTÍCULO 1077 DEL C.CO- CONSECUENTEMENTE NO ES POSIBLE AFECTAR LA PÓLIZA No. 021273218/0
• IMPOSIBILIDAD DE CONDENAR AL PAGO DE INTERESES MORATORIOS PREVISTOS EN EL ARTÍCULO 1080 DEL C.CO
• INEXISTENCIA DE SOLIDARIDAD ENTRE ALLIANZ SEGUROS S.A. Y LOS DEMÁS SUJETOS QUE INTEGRAN LA PARTE DEMANDADA
• EL SEGURO CONTENIDO EN LA PÓLIZA DE VEHÍCULOS PESADOS No. 021273218/0 ES DE CARÁCTER MERAMENTE INDEMNIZATORIO
• EN CUALQUIER CASO, DE NINGUNA FORMA SE PODRÁ EXCEDER EL LÍMITE DEL VALOR ASEGURADO EN LA PÓLIZA No. 021273218/0
• EN CUALQUIER CASO, SE DEBRÁ TENER PRESENTE EL DEDUCIBLE PACTADO EN LA PÓLIZA AUTOS PESADOS No. 021273218/0 EMITIDA POR ALLIANZ SEGUROS S.A.
• DISPONIBILIDAD DE LA SUMA ASEGURADA
• APLICACIÓN DE LA CAUSAL DE EXCLUSIÓN DEL NUMERAL 21 DEL CONDICIONADO DE LA PÓLIZA No. 021273218/0
• PRESCRIPCIÓN ORDINARIA DE LAS ACCIONES DERIVADAS DEL CONTRATO DE SEGURO
• EL CONTRATO ES LEY PARA LAS PARTES
• GENÉRICA, INNOMINADA Y OTRAS
CONTESTACIÓN AL LLAMAMIENTO EN GARANTÍA
• INEXISTENCIA DE OBLIGACIÓN INDEMNIZAORIA A CARGO DE ALLIANZ SEGUROS S.A. POR FALTA DE ACREDITACIÓN DE LAS CARGAS PREVISTAS EN EL ARTÍCULO 1077 DEL C.CO- CONSECUENTEMENTE NO ES POSIBLE AFECTAR LA PÓLIZA No. 021273218/0
• EL SEGURO CONTENIDO EN LA PÓLIZA DE VEHÍCULOS PESADOS No. 021273218/0 ES DE CARÁCTER MERAMENTE INDEMNIZATORIO
• EN CUALQUIER CASO, DE NINGUNA FORMA SE PODRÁ EXCEDER EL LÍMITE DEL VALOR ASEGURADO EN LA PÓLIZA No. 021273218/0
• EN CUALQUIER CASO, SE DEBRÁ TENER PRESENTE EL DEDUCIBLE PACTADO EN LA PÓLIZA AUTOS PESADOS No. 021273218/0 EMITIDA POR ALLIANZ SEGUROS S.A.
• DISPONIBILIDAD DE LA SUMA ASEGURADA
• APLICACIÓN DE LA CAUSAL DE EXCLUSIÓN DEL NUMERAL 21 DEL CONDICIONADO DE LA PÓLIZA No. 021273218/0
• EL CONTRATO ES LEY PARA LAS PARTES
• GENÉRICA, INNOMINADA Y OTRAS</t>
  </si>
  <si>
    <t>VISTO BUENO OUTSOURCING</t>
  </si>
  <si>
    <t xml:space="preserve">CONTINGENCIA </t>
  </si>
  <si>
    <t xml:space="preserve">COMENTARIOS CLASIFICACIÓN Y VALOR CONTINGENCIA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</si>
  <si>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</si>
  <si>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</si>
  <si>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</si>
  <si>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</si>
  <si>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</si>
  <si>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</si>
  <si>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NO</t>
  </si>
  <si>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</si>
  <si>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</si>
  <si>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</si>
  <si>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</si>
  <si>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</si>
  <si>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</si>
  <si>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</si>
  <si>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</si>
  <si>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</si>
  <si>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</si>
  <si>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</si>
  <si>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</si>
  <si>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</si>
  <si>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</si>
  <si>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</si>
  <si>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</si>
  <si>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</si>
  <si>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</si>
  <si>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</si>
  <si>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</si>
  <si>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</si>
  <si>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</si>
  <si>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</si>
  <si>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</si>
  <si>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</si>
  <si>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</si>
  <si>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</si>
  <si>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</si>
  <si>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</si>
  <si>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COMENTARIOS ABOGADO EXTERNO</t>
  </si>
  <si>
    <t>COMENTARIO OUT</t>
  </si>
  <si>
    <t>AUTORIZACIÓN COMPAÑÍA SUMA</t>
  </si>
  <si>
    <t xml:space="preserve">AUTORIZACIÓN COMPAÑÍA COMENTARIOS </t>
  </si>
  <si>
    <t>CAMBIO CONTINGENCIA PJ</t>
  </si>
  <si>
    <t xml:space="preserve">CONTINGENCIA ACTUAL </t>
  </si>
  <si>
    <t xml:space="preserve">CAMBIO DE CONTINGENCIA </t>
  </si>
  <si>
    <t xml:space="preserve">COMENTARIOS CAMBIO DE CONTINGENCIA </t>
  </si>
  <si>
    <t xml:space="preserve">ACTUALIZACIÓN DE CONTINGENCIA  </t>
  </si>
  <si>
    <t>REMOTO</t>
  </si>
  <si>
    <t>SI</t>
  </si>
  <si>
    <t>CLASE DE REASEGURO</t>
  </si>
  <si>
    <t xml:space="preserve">Situcion Laboral </t>
  </si>
  <si>
    <t>Acompañante motorista</t>
  </si>
  <si>
    <t>OCURRENCIA</t>
  </si>
  <si>
    <t xml:space="preserve">SI </t>
  </si>
  <si>
    <t>CEDIDO</t>
  </si>
  <si>
    <t>FACULTATIVO</t>
  </si>
  <si>
    <t xml:space="preserve">Objetado por la Compañía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</si>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</sst>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2" formatCode="_-&quot;$&quot;\ * #,##0_-;\-&quot;$&quot;\ * #,##0_-;_-&quot;$&quot;\ * &quot;-&quot;_-;_-@_-"/>
    <numFmt numFmtId="44" formatCode="_-&quot;$&quot;\ * #,##0.00_-;\-&quot;$&quot;\ * #,##0.00_-;_-&quot;$&quot;\ * &quot;-&quot;??_-;_-@_-"/>
    <numFmt numFmtId="164" formatCode="&quot;$&quot;\ #,##0"/>
  </numFmts>
  <fonts count="14">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cellStyleXfs>
  <cellXfs count="12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2" fillId="0" borderId="2" xfId="0" applyFont="1" applyBorder="1" applyAlignment="1">
      <alignment horizontal="justify" vertical="top"/>
    </xf>
    <xf numFmtId="0" fontId="11" fillId="8" borderId="9" xfId="0" applyFont="1" applyFill="1" applyBorder="1" applyAlignment="1">
      <alignment horizontal="center" vertical="center" wrapText="1"/>
    </xf>
    <xf numFmtId="0" fontId="11" fillId="8" borderId="10" xfId="0" applyFont="1" applyFill="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xf>
    <xf numFmtId="0" fontId="12" fillId="0" borderId="1" xfId="0" applyFont="1" applyBorder="1" applyAlignment="1">
      <alignment horizontal="left" vertical="center"/>
    </xf>
    <xf numFmtId="42" fontId="0" fillId="0" borderId="1" xfId="1" applyFont="1" applyBorder="1" applyAlignment="1" applyProtection="1">
      <alignment horizontal="left" vertical="top"/>
      <protection locked="0"/>
    </xf>
    <xf numFmtId="0" fontId="0" fillId="7" borderId="1" xfId="0" applyFill="1" applyBorder="1" applyAlignment="1">
      <alignment horizontal="justify" vertical="top"/>
    </xf>
    <xf numFmtId="0" fontId="9"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3" fillId="2" borderId="15" xfId="0" applyFont="1" applyFill="1" applyBorder="1" applyAlignment="1" applyProtection="1">
      <alignment horizontal="center" vertical="top"/>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164" fontId="0" fillId="5" borderId="2" xfId="1" applyNumberFormat="1" applyFont="1" applyFill="1" applyBorder="1" applyAlignment="1" applyProtection="1">
      <alignment horizontal="justify" vertical="top"/>
    </xf>
    <xf numFmtId="42" fontId="0" fillId="5" borderId="3" xfId="1" applyFont="1" applyFill="1" applyBorder="1" applyAlignment="1" applyProtection="1">
      <alignment horizontal="justify" vertical="top"/>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xf numFmtId="0" fontId="0" fillId="5" borderId="1" xfId="0" applyFill="1" applyBorder="1" applyAlignment="1">
      <alignment horizontal="justify" vertical="top"/>
    </xf>
    <xf numFmtId="44"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42" fontId="0" fillId="5" borderId="4" xfId="1" applyFont="1" applyFill="1" applyBorder="1" applyAlignment="1" applyProtection="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4" zoomScale="85" zoomScaleNormal="85" workbookViewId="0">
      <selection activeCell="B31" sqref="B31:C31"/>
    </sheetView>
  </sheetViews>
  <sheetFormatPr defaultColWidth="0" defaultRowHeight="15"/>
  <cols>
    <col min="1" max="1" width="69.140625" style="8" customWidth="1"/>
    <col min="2" max="2" width="55.140625" style="8" customWidth="1"/>
    <col min="3" max="3" width="108.85546875" style="8" customWidth="1"/>
    <col min="4" max="16384" width="11.42578125" style="2" hidden="1"/>
  </cols>
  <sheetData>
    <row r="1" spans="1:3" ht="26.1">
      <c r="A1" s="51" t="s">
        <v>0</v>
      </c>
      <c r="B1" s="51"/>
      <c r="C1" s="51"/>
    </row>
    <row r="2" spans="1:3" ht="15.95">
      <c r="A2" s="5" t="s">
        <v>1</v>
      </c>
      <c r="B2" s="58" t="s">
        <v>2</v>
      </c>
      <c r="C2" s="59"/>
    </row>
    <row r="3" spans="1:3" ht="15.95">
      <c r="A3" s="5" t="s">
        <v>3</v>
      </c>
      <c r="B3" s="54" t="s">
        <v>4</v>
      </c>
      <c r="C3" s="55"/>
    </row>
    <row r="4" spans="1:3" ht="15.95">
      <c r="A4" s="5" t="s">
        <v>5</v>
      </c>
      <c r="B4" s="60" t="s">
        <v>6</v>
      </c>
      <c r="C4" s="55"/>
    </row>
    <row r="5" spans="1:3" ht="31.5" customHeight="1">
      <c r="A5" s="5" t="s">
        <v>7</v>
      </c>
      <c r="B5" s="60" t="s">
        <v>8</v>
      </c>
      <c r="C5" s="55"/>
    </row>
    <row r="6" spans="1:3" ht="15.95">
      <c r="A6" s="5" t="s">
        <v>9</v>
      </c>
      <c r="B6" s="52" t="s">
        <v>10</v>
      </c>
      <c r="C6" s="52"/>
    </row>
    <row r="7" spans="1:3" ht="15.95">
      <c r="A7" s="27" t="s">
        <v>11</v>
      </c>
      <c r="B7" s="54" t="s">
        <v>12</v>
      </c>
      <c r="C7" s="55"/>
    </row>
    <row r="8" spans="1:3" ht="23.1" customHeight="1">
      <c r="A8" s="28" t="s">
        <v>13</v>
      </c>
      <c r="B8" s="52" t="s">
        <v>14</v>
      </c>
      <c r="C8" s="52"/>
    </row>
    <row r="9" spans="1:3" ht="15.95">
      <c r="A9" s="28" t="s">
        <v>15</v>
      </c>
      <c r="B9" s="52" t="s">
        <v>16</v>
      </c>
      <c r="C9" s="52"/>
    </row>
    <row r="10" spans="1:3" ht="15.95">
      <c r="A10" s="28" t="s">
        <v>17</v>
      </c>
      <c r="B10" s="53" t="s">
        <v>18</v>
      </c>
      <c r="C10" s="53"/>
    </row>
    <row r="11" spans="1:3" ht="30" customHeight="1">
      <c r="A11" s="29" t="s">
        <v>19</v>
      </c>
      <c r="B11" s="53" t="s">
        <v>20</v>
      </c>
      <c r="C11" s="53"/>
    </row>
    <row r="12" spans="1:3" ht="30" customHeight="1">
      <c r="A12" s="5" t="s">
        <v>21</v>
      </c>
      <c r="B12" s="68" t="s">
        <v>22</v>
      </c>
      <c r="C12" s="53"/>
    </row>
    <row r="13" spans="1:3" ht="15.95">
      <c r="A13" s="5" t="s">
        <v>23</v>
      </c>
      <c r="B13" s="52" t="s">
        <v>24</v>
      </c>
      <c r="C13" s="52"/>
    </row>
    <row r="14" spans="1:3" ht="15.95">
      <c r="A14" s="5" t="s">
        <v>25</v>
      </c>
      <c r="B14" s="62" t="s">
        <v>26</v>
      </c>
      <c r="C14" s="52"/>
    </row>
    <row r="15" spans="1:3" ht="15.95">
      <c r="A15" s="5" t="s">
        <v>27</v>
      </c>
      <c r="B15" s="52" t="s">
        <v>28</v>
      </c>
      <c r="C15" s="52"/>
    </row>
    <row r="16" spans="1:3" ht="15.95">
      <c r="A16" s="5" t="s">
        <v>29</v>
      </c>
      <c r="B16" s="52" t="s">
        <v>30</v>
      </c>
      <c r="C16" s="52"/>
    </row>
    <row r="17" spans="1:3" ht="15" customHeight="1">
      <c r="A17" s="5" t="s">
        <v>31</v>
      </c>
      <c r="B17" s="53" t="s">
        <v>32</v>
      </c>
      <c r="C17" s="53"/>
    </row>
    <row r="18" spans="1:3" ht="15.95">
      <c r="A18" s="5" t="s">
        <v>33</v>
      </c>
      <c r="B18" s="53" t="s">
        <v>34</v>
      </c>
      <c r="C18" s="53"/>
    </row>
    <row r="19" spans="1:3" ht="18.75" customHeight="1">
      <c r="A19" s="5" t="s">
        <v>35</v>
      </c>
      <c r="B19" s="56">
        <v>1300000</v>
      </c>
      <c r="C19" s="57"/>
    </row>
    <row r="20" spans="1:3" ht="15.95">
      <c r="A20" s="5" t="s">
        <v>36</v>
      </c>
      <c r="B20" s="52" t="s">
        <v>37</v>
      </c>
      <c r="C20" s="52"/>
    </row>
    <row r="21" spans="1:3" ht="17.25" customHeight="1">
      <c r="A21" s="5" t="s">
        <v>38</v>
      </c>
      <c r="B21" s="53" t="s">
        <v>39</v>
      </c>
      <c r="C21" s="53"/>
    </row>
    <row r="22" spans="1:3" ht="15.95">
      <c r="A22" s="28" t="s">
        <v>40</v>
      </c>
      <c r="B22" s="66" t="s">
        <v>41</v>
      </c>
      <c r="C22" s="66"/>
    </row>
    <row r="23" spans="1:3" ht="15.95">
      <c r="A23" s="28" t="s">
        <v>42</v>
      </c>
      <c r="B23" s="67" t="s">
        <v>43</v>
      </c>
      <c r="C23" s="66"/>
    </row>
    <row r="24" spans="1:3" ht="15.95">
      <c r="A24" s="28" t="s">
        <v>44</v>
      </c>
      <c r="B24" s="67" t="s">
        <v>43</v>
      </c>
      <c r="C24" s="66"/>
    </row>
    <row r="25" spans="1:3">
      <c r="A25" s="61" t="s">
        <v>45</v>
      </c>
      <c r="B25" s="66" t="s">
        <v>46</v>
      </c>
      <c r="C25" s="50"/>
    </row>
    <row r="26" spans="1:3">
      <c r="A26" s="61"/>
      <c r="B26" s="50"/>
      <c r="C26" s="50"/>
    </row>
    <row r="27" spans="1:3" ht="100.5" customHeight="1">
      <c r="A27" s="61"/>
      <c r="B27" s="50"/>
      <c r="C27" s="50"/>
    </row>
    <row r="28" spans="1:3" ht="15.95">
      <c r="A28" s="28" t="s">
        <v>47</v>
      </c>
      <c r="B28" s="50" t="s">
        <v>48</v>
      </c>
      <c r="C28" s="50"/>
    </row>
    <row r="29" spans="1:3" ht="15.95">
      <c r="A29" s="28" t="s">
        <v>49</v>
      </c>
      <c r="B29" s="63">
        <v>67010660</v>
      </c>
      <c r="C29" s="50"/>
    </row>
    <row r="30" spans="1:3" ht="15.95">
      <c r="A30" s="28" t="s">
        <v>50</v>
      </c>
      <c r="B30" s="50" t="s">
        <v>51</v>
      </c>
      <c r="C30" s="50"/>
    </row>
    <row r="31" spans="1:3">
      <c r="A31" s="28" t="s">
        <v>52</v>
      </c>
      <c r="B31" s="50" t="s">
        <v>53</v>
      </c>
      <c r="C31" s="50"/>
    </row>
    <row r="32" spans="1:3" ht="15.95">
      <c r="A32" s="28" t="s">
        <v>54</v>
      </c>
      <c r="B32" s="64" t="s">
        <v>55</v>
      </c>
      <c r="C32" s="65"/>
    </row>
    <row r="33" spans="1:3" ht="15.95">
      <c r="A33" s="5" t="s">
        <v>56</v>
      </c>
      <c r="B33" s="62" t="s">
        <v>57</v>
      </c>
      <c r="C33" s="62"/>
    </row>
    <row r="34" spans="1:3" ht="48">
      <c r="A34" s="5" t="s">
        <v>58</v>
      </c>
      <c r="B34" s="62" t="s">
        <v>59</v>
      </c>
      <c r="C34" s="52"/>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3" sqref="B3:C3"/>
    </sheetView>
  </sheetViews>
  <sheetFormatPr defaultColWidth="0" defaultRowHeight="15"/>
  <cols>
    <col min="1" max="1" width="49.85546875" customWidth="1"/>
    <col min="2" max="2" width="31.42578125" customWidth="1"/>
    <col min="3" max="3" width="90.140625" customWidth="1"/>
    <col min="4" max="16384" width="11.42578125" hidden="1"/>
  </cols>
  <sheetData>
    <row r="1" spans="1:3" ht="26.1">
      <c r="A1" s="88" t="s">
        <v>60</v>
      </c>
      <c r="B1" s="88"/>
      <c r="C1" s="88"/>
    </row>
    <row r="2" spans="1:3" ht="15.75" customHeight="1">
      <c r="A2" s="20" t="s">
        <v>61</v>
      </c>
      <c r="B2" s="89" t="s">
        <v>62</v>
      </c>
      <c r="C2" s="90"/>
    </row>
    <row r="3" spans="1:3" s="2" customFormat="1" ht="15.95">
      <c r="A3" s="5" t="s">
        <v>63</v>
      </c>
      <c r="B3" s="52" t="str">
        <f>'AUTOS  NOTA 322'!B2:C2</f>
        <v>760013103004-2024-00104-00</v>
      </c>
      <c r="C3" s="52"/>
    </row>
    <row r="4" spans="1:3" s="2" customFormat="1" ht="15.95">
      <c r="A4" s="5" t="s">
        <v>64</v>
      </c>
      <c r="B4" s="52" t="str">
        <f>'AUTOS  NOTA 322'!B3:C3</f>
        <v>JUZGADO CUARTO CIVIL DEL CIRCUITO DE CALI</v>
      </c>
      <c r="C4" s="52"/>
    </row>
    <row r="5" spans="1:3" s="2" customFormat="1" ht="15.95">
      <c r="A5" s="5" t="s">
        <v>65</v>
      </c>
      <c r="B5" s="52" t="str">
        <f>'AUTOS  NOTA 322'!B4:C4</f>
        <v>1. Hernán Correa Ahunca, C.C. 94.417.673 (conductor vehículo TMP104)
2. Lina María Mejía Gómez, C.C. 67.010.660 (propietaria vehículo TMP104)
3. Allianz Seguros S.A. (aseguradora vehículo TMP104)</v>
      </c>
      <c r="C5" s="52"/>
    </row>
    <row r="6" spans="1:3" s="2" customFormat="1" ht="15.95">
      <c r="A6" s="5" t="s">
        <v>66</v>
      </c>
      <c r="B6" s="52" t="str">
        <f>'AUTOS  NOTA 322'!B5:C5</f>
        <v>1. Edison Ballesteros Olave, C.C. 16.724.418 (Víctima directa)
2. Rosa Emilia Olave de Ballesteros, C.C. 29.069.265 (madre)
3. Rosa Ballesteros Olave, C.C.  66.814.199 (hermana)
4. Jordy Leandro Ballesteros Lucumi, C.C. 1.144.069.939 (hermano)
5. Demetrio Ballesteros Olave, C.C. 16.678.784 (hermano)
6. Jesús Ballesteros Olave, C.C. 16.693.985 (hermano)
7. John Freddy Ballesteros Olave, C.C. 16.737.547 (hermano)
8. Wilson Ballesteros Olave, C.C.  16.652.133 (hermano)
9. Eustaquia Ballesteros Olave, C.C.  38.942.228 (hermana)
10. José Joaquín Ballesteros Olave, C.C.  16.799.811 (hermano)
11. Juan David Ballesteros Valencia, C.C. 1.144.088.620 (sobrino)
12. María Angélica Ballesteros Valencia, C.C. 1.144.055.901 (Sobrina)
13. Samantha Copelli Ballesteros, C.C.  1.126.627.304 (sobrina)</v>
      </c>
      <c r="C6" s="52"/>
    </row>
    <row r="7" spans="1:3" s="2" customFormat="1" ht="15.95">
      <c r="A7" s="5" t="s">
        <v>67</v>
      </c>
      <c r="B7" s="52" t="str">
        <f>'AUTOS  NOTA 322'!B6:C6</f>
        <v>LLAMADA EN GARANTIA</v>
      </c>
      <c r="C7" s="52"/>
    </row>
    <row r="8" spans="1:3" s="2" customFormat="1" ht="15.95">
      <c r="A8" s="31" t="s">
        <v>68</v>
      </c>
      <c r="B8" s="52" t="str">
        <f>'AUTOS  NOTA 322'!B7:C8</f>
        <v>Edison Ballesteros Olave</v>
      </c>
      <c r="C8" s="52"/>
    </row>
    <row r="9" spans="1:3" ht="15.95">
      <c r="A9" s="20" t="s">
        <v>69</v>
      </c>
      <c r="B9" s="52"/>
      <c r="C9" s="52"/>
    </row>
    <row r="10" spans="1:3" ht="15.95">
      <c r="A10" s="20" t="s">
        <v>70</v>
      </c>
      <c r="B10" s="52" t="s">
        <v>71</v>
      </c>
      <c r="C10" s="52"/>
    </row>
    <row r="11" spans="1:3" ht="15.95">
      <c r="A11" s="20" t="s">
        <v>72</v>
      </c>
      <c r="B11" s="71">
        <v>0</v>
      </c>
      <c r="C11" s="72"/>
    </row>
    <row r="12" spans="1:3" ht="15.95">
      <c r="A12" s="20" t="s">
        <v>73</v>
      </c>
      <c r="B12" s="71">
        <v>0</v>
      </c>
      <c r="C12" s="72"/>
    </row>
    <row r="13" spans="1:3" ht="15.95">
      <c r="A13" s="20" t="s">
        <v>74</v>
      </c>
      <c r="B13" s="54"/>
      <c r="C13" s="55"/>
    </row>
    <row r="14" spans="1:3" ht="15.95">
      <c r="A14" s="20" t="s">
        <v>75</v>
      </c>
      <c r="B14" s="53"/>
      <c r="C14" s="52"/>
    </row>
    <row r="15" spans="1:3" ht="15.95">
      <c r="A15" s="20" t="s">
        <v>76</v>
      </c>
      <c r="B15" s="52"/>
      <c r="C15" s="52"/>
    </row>
    <row r="16" spans="1:3" ht="15.95">
      <c r="A16" s="20" t="s">
        <v>77</v>
      </c>
      <c r="B16" s="52"/>
      <c r="C16" s="52"/>
    </row>
    <row r="17" spans="1:3">
      <c r="A17" s="75" t="s">
        <v>78</v>
      </c>
      <c r="B17" s="52"/>
      <c r="C17" s="52"/>
    </row>
    <row r="18" spans="1:3">
      <c r="A18" s="76"/>
      <c r="B18" s="10" t="s">
        <v>79</v>
      </c>
      <c r="C18" s="10" t="s">
        <v>80</v>
      </c>
    </row>
    <row r="19" spans="1:3" ht="15.95">
      <c r="A19" s="76"/>
      <c r="B19" s="6" t="s">
        <v>81</v>
      </c>
      <c r="C19" s="6"/>
    </row>
    <row r="20" spans="1:3">
      <c r="A20" s="76"/>
      <c r="B20" s="6"/>
      <c r="C20" s="6"/>
    </row>
    <row r="21" spans="1:3">
      <c r="A21" s="77"/>
      <c r="B21" s="6"/>
      <c r="C21" s="6"/>
    </row>
    <row r="22" spans="1:3" ht="15.95">
      <c r="A22" s="20" t="s">
        <v>82</v>
      </c>
      <c r="B22" s="52"/>
      <c r="C22" s="52"/>
    </row>
    <row r="23" spans="1:3" ht="15.95">
      <c r="A23" s="20" t="s">
        <v>83</v>
      </c>
      <c r="B23" s="78"/>
      <c r="C23" s="79"/>
    </row>
    <row r="24" spans="1:3" ht="15.95">
      <c r="A24" s="20" t="s">
        <v>84</v>
      </c>
      <c r="B24" s="52"/>
      <c r="C24" s="52"/>
    </row>
    <row r="25" spans="1:3" ht="15.95">
      <c r="A25" s="20" t="s">
        <v>85</v>
      </c>
      <c r="B25" s="52"/>
      <c r="C25" s="52"/>
    </row>
    <row r="26" spans="1:3" ht="15.95">
      <c r="A26" s="20" t="s">
        <v>86</v>
      </c>
      <c r="B26" s="52"/>
      <c r="C26" s="52"/>
    </row>
    <row r="27" spans="1:3" ht="15.95">
      <c r="A27" s="19" t="s">
        <v>87</v>
      </c>
      <c r="B27" s="52"/>
      <c r="C27" s="52"/>
    </row>
    <row r="28" spans="1:3">
      <c r="A28" s="80" t="s">
        <v>88</v>
      </c>
      <c r="B28" s="80"/>
      <c r="C28" s="80"/>
    </row>
    <row r="29" spans="1:3">
      <c r="A29" s="73" t="s">
        <v>89</v>
      </c>
      <c r="B29" s="74"/>
      <c r="C29" s="11"/>
    </row>
    <row r="30" spans="1:3">
      <c r="A30" s="73" t="s">
        <v>90</v>
      </c>
      <c r="B30" s="74"/>
      <c r="C30" s="11"/>
    </row>
    <row r="31" spans="1:3">
      <c r="A31" s="73" t="s">
        <v>91</v>
      </c>
      <c r="B31" s="74"/>
      <c r="C31" s="12"/>
    </row>
    <row r="32" spans="1:3">
      <c r="A32" s="73" t="s">
        <v>92</v>
      </c>
      <c r="B32" s="74"/>
      <c r="C32" s="11"/>
    </row>
    <row r="33" spans="1:3">
      <c r="A33" s="73" t="s">
        <v>93</v>
      </c>
      <c r="B33" s="74"/>
      <c r="C33" s="11"/>
    </row>
    <row r="34" spans="1:3">
      <c r="A34" s="73" t="s">
        <v>94</v>
      </c>
      <c r="B34" s="74"/>
      <c r="C34" s="13"/>
    </row>
    <row r="35" spans="1:3">
      <c r="A35" s="69" t="s">
        <v>95</v>
      </c>
      <c r="B35" s="70"/>
      <c r="C35" s="14"/>
    </row>
    <row r="36" spans="1:3">
      <c r="A36" s="69" t="s">
        <v>96</v>
      </c>
      <c r="B36" s="70"/>
      <c r="C36" s="15"/>
    </row>
    <row r="37" spans="1:3">
      <c r="A37" s="81" t="s">
        <v>97</v>
      </c>
      <c r="B37" s="82"/>
      <c r="C37" s="15"/>
    </row>
    <row r="38" spans="1:3">
      <c r="A38" s="83"/>
      <c r="B38" s="84"/>
      <c r="C38" s="15"/>
    </row>
    <row r="39" spans="1:3">
      <c r="A39" s="85"/>
      <c r="B39" s="86"/>
      <c r="C39" s="15"/>
    </row>
    <row r="40" spans="1:3">
      <c r="A40" s="87" t="s">
        <v>98</v>
      </c>
      <c r="B40" s="87"/>
      <c r="C40" s="87"/>
    </row>
    <row r="41" spans="1:3" ht="15.95">
      <c r="A41" s="17" t="s">
        <v>99</v>
      </c>
      <c r="B41" s="18"/>
      <c r="C41" s="15"/>
    </row>
    <row r="42" spans="1:3">
      <c r="A42" s="69" t="s">
        <v>100</v>
      </c>
      <c r="B42" s="70"/>
      <c r="C42" s="15"/>
    </row>
    <row r="43" spans="1:3">
      <c r="A43" s="69" t="s">
        <v>101</v>
      </c>
      <c r="B43" s="70"/>
      <c r="C43" s="15"/>
    </row>
    <row r="44" spans="1:3" ht="15.95">
      <c r="A44" s="17" t="s">
        <v>102</v>
      </c>
      <c r="B44" s="18"/>
      <c r="C44" s="15"/>
    </row>
    <row r="45" spans="1:3" ht="15.95">
      <c r="A45" s="17" t="s">
        <v>103</v>
      </c>
      <c r="B45" s="18"/>
      <c r="C45" s="15"/>
    </row>
    <row r="46" spans="1:3">
      <c r="A46" s="69" t="s">
        <v>104</v>
      </c>
      <c r="B46" s="70"/>
      <c r="C46" s="15"/>
    </row>
    <row r="47" spans="1:3" ht="15.95">
      <c r="A47" s="17" t="s">
        <v>105</v>
      </c>
      <c r="B47" s="16"/>
      <c r="C47" s="15"/>
    </row>
    <row r="48" spans="1:3">
      <c r="A48" s="69" t="s">
        <v>106</v>
      </c>
      <c r="B48" s="70"/>
      <c r="C48" s="15"/>
    </row>
    <row r="49" spans="1:3">
      <c r="A49" s="69" t="s">
        <v>107</v>
      </c>
      <c r="B49" s="70"/>
      <c r="C49" s="15"/>
    </row>
    <row r="50" spans="1:3">
      <c r="A50" s="69" t="s">
        <v>97</v>
      </c>
      <c r="B50" s="70"/>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60"/>
  <sheetViews>
    <sheetView tabSelected="1" topLeftCell="A12" zoomScaleNormal="100" workbookViewId="0">
      <selection activeCell="C15" sqref="C15"/>
    </sheetView>
  </sheetViews>
  <sheetFormatPr defaultColWidth="0" defaultRowHeight="15"/>
  <cols>
    <col min="1" max="1" width="70" customWidth="1"/>
    <col min="2" max="2" width="35.42578125" customWidth="1"/>
    <col min="3" max="3" width="164" customWidth="1"/>
    <col min="4" max="8" width="11.42578125" hidden="1" customWidth="1"/>
    <col min="9" max="9" width="12" hidden="1" customWidth="1"/>
    <col min="10" max="16384" width="11.42578125" hidden="1"/>
  </cols>
  <sheetData>
    <row r="1" spans="1:9" ht="26.1">
      <c r="A1" s="88" t="s">
        <v>108</v>
      </c>
      <c r="B1" s="88"/>
      <c r="C1" s="88"/>
    </row>
    <row r="2" spans="1:9" ht="15" customHeight="1">
      <c r="A2" s="35" t="s">
        <v>61</v>
      </c>
      <c r="B2" s="94" t="str">
        <f>'AUTOS NOTA 321'!B2:C2</f>
        <v>SINIESTRO  86719941  LEGIS APJ32477</v>
      </c>
      <c r="C2" s="95"/>
    </row>
    <row r="3" spans="1:9" ht="15.95">
      <c r="A3" s="36" t="s">
        <v>63</v>
      </c>
      <c r="B3" s="112" t="str">
        <f>'AUTOS  NOTA 322'!B2:C2</f>
        <v>760013103004-2024-00104-00</v>
      </c>
      <c r="C3" s="112"/>
    </row>
    <row r="4" spans="1:9" ht="15.95">
      <c r="A4" s="36" t="s">
        <v>64</v>
      </c>
      <c r="B4" s="112" t="str">
        <f>'AUTOS  NOTA 322'!B3:C3</f>
        <v>JUZGADO CUARTO CIVIL DEL CIRCUITO DE CALI</v>
      </c>
      <c r="C4" s="112"/>
    </row>
    <row r="5" spans="1:9" ht="15.95">
      <c r="A5" s="36" t="s">
        <v>65</v>
      </c>
      <c r="B5" s="112" t="str">
        <f>'AUTOS  NOTA 322'!B4:C4</f>
        <v>1. Hernán Correa Ahunca, C.C. 94.417.673 (conductor vehículo TMP104)
2. Lina María Mejía Gómez, C.C. 67.010.660 (propietaria vehículo TMP104)
3. Allianz Seguros S.A. (aseguradora vehículo TMP104)</v>
      </c>
      <c r="C5" s="112"/>
    </row>
    <row r="6" spans="1:9" ht="15" customHeight="1">
      <c r="A6" s="36" t="s">
        <v>66</v>
      </c>
      <c r="B6" s="112" t="str">
        <f>'AUTOS  NOTA 322'!B5:C5</f>
        <v>1. Edison Ballesteros Olave, C.C. 16.724.418 (Víctima directa)
2. Rosa Emilia Olave de Ballesteros, C.C. 29.069.265 (madre)
3. Rosa Ballesteros Olave, C.C.  66.814.199 (hermana)
4. Jordy Leandro Ballesteros Lucumi, C.C. 1.144.069.939 (hermano)
5. Demetrio Ballesteros Olave, C.C. 16.678.784 (hermano)
6. Jesús Ballesteros Olave, C.C. 16.693.985 (hermano)
7. John Freddy Ballesteros Olave, C.C. 16.737.547 (hermano)
8. Wilson Ballesteros Olave, C.C.  16.652.133 (hermano)
9. Eustaquia Ballesteros Olave, C.C.  38.942.228 (hermana)
10. José Joaquín Ballesteros Olave, C.C.  16.799.811 (hermano)
11. Juan David Ballesteros Valencia, C.C. 1.144.088.620 (sobrino)
12. María Angélica Ballesteros Valencia, C.C. 1.144.055.901 (Sobrina)
13. Samantha Copelli Ballesteros, C.C.  1.126.627.304 (sobrina)</v>
      </c>
      <c r="C6" s="112"/>
    </row>
    <row r="7" spans="1:9" ht="15.95">
      <c r="A7" s="36" t="s">
        <v>67</v>
      </c>
      <c r="B7" s="112" t="str">
        <f>'AUTOS  NOTA 322'!B6:C6</f>
        <v>LLAMADA EN GARANTIA</v>
      </c>
      <c r="C7" s="112"/>
    </row>
    <row r="8" spans="1:9" ht="15.95">
      <c r="A8" s="38" t="s">
        <v>68</v>
      </c>
      <c r="B8" s="112" t="str">
        <f>'AUTOS  NOTA 322'!B7:C8</f>
        <v>Edison Ballesteros Olave</v>
      </c>
      <c r="C8" s="112"/>
    </row>
    <row r="9" spans="1:9" ht="15.95">
      <c r="A9" s="36" t="s">
        <v>109</v>
      </c>
      <c r="B9" s="110">
        <f>SUM(C11,C12,C14,C15,C17)</f>
        <v>2306809931</v>
      </c>
      <c r="C9" s="111"/>
    </row>
    <row r="10" spans="1:9">
      <c r="A10" s="113" t="s">
        <v>110</v>
      </c>
      <c r="B10" s="99" t="s">
        <v>111</v>
      </c>
      <c r="C10" s="100"/>
    </row>
    <row r="11" spans="1:9" ht="15.95">
      <c r="A11" s="113"/>
      <c r="B11" s="37" t="s">
        <v>112</v>
      </c>
      <c r="C11" s="49">
        <v>122809931</v>
      </c>
    </row>
    <row r="12" spans="1:9" ht="15.95">
      <c r="A12" s="113"/>
      <c r="B12" s="37" t="s">
        <v>113</v>
      </c>
      <c r="C12" s="32"/>
    </row>
    <row r="13" spans="1:9">
      <c r="A13" s="113"/>
      <c r="B13" s="99"/>
      <c r="C13" s="100"/>
    </row>
    <row r="14" spans="1:9" ht="15.95">
      <c r="A14" s="113"/>
      <c r="B14" s="37" t="s">
        <v>114</v>
      </c>
      <c r="C14" s="40">
        <v>1014000000</v>
      </c>
    </row>
    <row r="15" spans="1:9" ht="15.95">
      <c r="A15" s="113"/>
      <c r="B15" s="37" t="s">
        <v>115</v>
      </c>
      <c r="C15" s="40">
        <v>1170000000</v>
      </c>
      <c r="E15" t="s">
        <v>116</v>
      </c>
      <c r="F15" s="22">
        <v>0.7</v>
      </c>
    </row>
    <row r="16" spans="1:9">
      <c r="A16" s="113"/>
      <c r="B16" s="99" t="s">
        <v>117</v>
      </c>
      <c r="C16" s="100"/>
      <c r="E16" t="s">
        <v>118</v>
      </c>
      <c r="F16" s="23">
        <v>0.3</v>
      </c>
      <c r="I16" s="25"/>
    </row>
    <row r="17" spans="1:9">
      <c r="A17" s="113"/>
      <c r="B17" s="37"/>
      <c r="C17" s="41"/>
      <c r="F17" s="26"/>
      <c r="I17" s="25"/>
    </row>
    <row r="18" spans="1:9" ht="23.25" customHeight="1">
      <c r="A18" s="39" t="s">
        <v>119</v>
      </c>
      <c r="B18" s="94" t="s">
        <v>116</v>
      </c>
      <c r="C18" s="95"/>
    </row>
    <row r="19" spans="1:9" ht="30.75">
      <c r="A19" s="36" t="s">
        <v>120</v>
      </c>
      <c r="B19" s="101" t="s">
        <v>121</v>
      </c>
      <c r="C19" s="102"/>
    </row>
    <row r="20" spans="1:9" ht="15" customHeight="1">
      <c r="A20" s="21" t="s">
        <v>122</v>
      </c>
      <c r="B20" s="96">
        <f>((C22+C23+C25+C26+C30+C28+C32+C34+C29+C33)-C37-C38)*C36*C39</f>
        <v>337826579</v>
      </c>
      <c r="C20" s="96"/>
    </row>
    <row r="21" spans="1:9" ht="15.95">
      <c r="A21" s="7" t="s">
        <v>123</v>
      </c>
      <c r="B21" s="103" t="s">
        <v>111</v>
      </c>
      <c r="C21" s="104"/>
    </row>
    <row r="22" spans="1:9" ht="15.95">
      <c r="A22" s="106"/>
      <c r="B22" s="37" t="s">
        <v>112</v>
      </c>
      <c r="C22" s="32">
        <v>109326579</v>
      </c>
    </row>
    <row r="23" spans="1:9" ht="15.95">
      <c r="A23" s="107"/>
      <c r="B23" s="37" t="s">
        <v>113</v>
      </c>
      <c r="C23" s="32">
        <v>0</v>
      </c>
    </row>
    <row r="24" spans="1:9">
      <c r="A24" s="107"/>
      <c r="B24" s="99" t="s">
        <v>124</v>
      </c>
      <c r="C24" s="100"/>
    </row>
    <row r="25" spans="1:9" ht="15.95">
      <c r="A25" s="107"/>
      <c r="B25" s="37" t="s">
        <v>114</v>
      </c>
      <c r="C25" s="32">
        <v>175000000</v>
      </c>
    </row>
    <row r="26" spans="1:9" ht="29.1" customHeight="1">
      <c r="A26" s="107"/>
      <c r="B26" s="37" t="s">
        <v>125</v>
      </c>
      <c r="C26" s="32">
        <v>55000000</v>
      </c>
    </row>
    <row r="27" spans="1:9">
      <c r="A27" s="107"/>
      <c r="B27" s="99" t="s">
        <v>126</v>
      </c>
      <c r="C27" s="100"/>
    </row>
    <row r="28" spans="1:9" ht="15.95">
      <c r="A28" s="107"/>
      <c r="B28" s="37" t="s">
        <v>127</v>
      </c>
      <c r="C28" s="32">
        <v>0</v>
      </c>
    </row>
    <row r="29" spans="1:9" ht="15.95">
      <c r="A29" s="107"/>
      <c r="B29" s="37" t="s">
        <v>112</v>
      </c>
      <c r="C29" s="32"/>
    </row>
    <row r="30" spans="1:9" ht="15.95">
      <c r="A30" s="107"/>
      <c r="B30" s="37" t="s">
        <v>113</v>
      </c>
      <c r="C30" s="32">
        <v>0</v>
      </c>
    </row>
    <row r="31" spans="1:9">
      <c r="A31" s="107"/>
      <c r="B31" s="99" t="s">
        <v>128</v>
      </c>
      <c r="C31" s="100"/>
    </row>
    <row r="32" spans="1:9">
      <c r="A32" s="107"/>
      <c r="B32" s="37"/>
      <c r="C32" s="32"/>
    </row>
    <row r="33" spans="1:3" ht="15.95">
      <c r="A33" s="107"/>
      <c r="B33" s="37" t="s">
        <v>112</v>
      </c>
      <c r="C33" s="32">
        <v>0</v>
      </c>
    </row>
    <row r="34" spans="1:3" ht="15.95">
      <c r="A34" s="107"/>
      <c r="B34" s="37" t="s">
        <v>113</v>
      </c>
      <c r="C34" s="32">
        <v>0</v>
      </c>
    </row>
    <row r="35" spans="1:3">
      <c r="A35" s="107"/>
      <c r="B35" s="99" t="s">
        <v>129</v>
      </c>
      <c r="C35" s="100"/>
    </row>
    <row r="36" spans="1:3" ht="15.95">
      <c r="A36" s="107"/>
      <c r="B36" s="37" t="s">
        <v>130</v>
      </c>
      <c r="C36" s="33">
        <v>1</v>
      </c>
    </row>
    <row r="37" spans="1:3" ht="15.95">
      <c r="A37" s="107"/>
      <c r="B37" s="37" t="s">
        <v>73</v>
      </c>
      <c r="C37" s="34">
        <v>1500000</v>
      </c>
    </row>
    <row r="38" spans="1:3" ht="15.95">
      <c r="A38" s="107"/>
      <c r="B38" s="37" t="s">
        <v>131</v>
      </c>
      <c r="C38" s="34"/>
    </row>
    <row r="39" spans="1:3" ht="15.95">
      <c r="A39" s="107"/>
      <c r="B39" s="37" t="s">
        <v>132</v>
      </c>
      <c r="C39" s="33">
        <v>1</v>
      </c>
    </row>
    <row r="40" spans="1:3" ht="15.95">
      <c r="A40" s="24" t="s">
        <v>133</v>
      </c>
      <c r="B40" s="96">
        <f>IFERROR(B20*(VLOOKUP(B18,E15:F17,2,0)),16666)</f>
        <v>236478605.29999998</v>
      </c>
      <c r="C40" s="96"/>
    </row>
    <row r="41" spans="1:3" ht="93" customHeight="1">
      <c r="A41" s="36" t="s">
        <v>134</v>
      </c>
      <c r="B41" s="97" t="s">
        <v>135</v>
      </c>
      <c r="C41" s="98"/>
    </row>
    <row r="42" spans="1:3" ht="211.5" customHeight="1">
      <c r="A42" s="36" t="s">
        <v>136</v>
      </c>
      <c r="B42" s="92" t="s">
        <v>137</v>
      </c>
      <c r="C42" s="93"/>
    </row>
    <row r="43" spans="1:3" ht="26.1" customHeight="1">
      <c r="A43" s="105" t="s">
        <v>138</v>
      </c>
      <c r="B43" s="105"/>
      <c r="C43" s="105"/>
    </row>
    <row r="44" spans="1:3">
      <c r="A44" s="42" t="s">
        <v>139</v>
      </c>
      <c r="B44" s="91"/>
      <c r="C44" s="91"/>
    </row>
    <row r="45" spans="1:3" ht="78.75" customHeight="1">
      <c r="A45" s="42" t="s">
        <v>140</v>
      </c>
      <c r="B45" s="91"/>
      <c r="C45" s="91"/>
    </row>
    <row r="48" spans="1:3" ht="26.1">
      <c r="A48" s="108" t="s">
        <v>141</v>
      </c>
      <c r="B48" s="108"/>
      <c r="C48" s="108"/>
    </row>
    <row r="49" spans="1:3">
      <c r="A49" s="109" t="s">
        <v>142</v>
      </c>
      <c r="B49" s="109"/>
      <c r="C49" s="109"/>
    </row>
    <row r="50" spans="1:3">
      <c r="A50" s="44" t="s">
        <v>143</v>
      </c>
      <c r="B50" s="44" t="s">
        <v>144</v>
      </c>
      <c r="C50" s="45" t="s">
        <v>145</v>
      </c>
    </row>
    <row r="51" spans="1:3">
      <c r="A51" s="46" t="s">
        <v>146</v>
      </c>
      <c r="B51" s="47" t="s">
        <v>147</v>
      </c>
      <c r="C51" s="46" t="s">
        <v>148</v>
      </c>
    </row>
    <row r="52" spans="1:3" ht="42">
      <c r="A52" s="46" t="s">
        <v>149</v>
      </c>
      <c r="B52" s="47" t="s">
        <v>147</v>
      </c>
      <c r="C52" s="46" t="s">
        <v>150</v>
      </c>
    </row>
    <row r="53" spans="1:3" ht="27.95">
      <c r="A53" s="46" t="s">
        <v>151</v>
      </c>
      <c r="B53" s="47" t="s">
        <v>147</v>
      </c>
      <c r="C53" s="46" t="s">
        <v>152</v>
      </c>
    </row>
    <row r="54" spans="1:3">
      <c r="A54" s="46" t="s">
        <v>153</v>
      </c>
      <c r="B54" s="47" t="s">
        <v>147</v>
      </c>
      <c r="C54" s="46" t="s">
        <v>154</v>
      </c>
    </row>
    <row r="55" spans="1:3">
      <c r="A55" s="46" t="s">
        <v>155</v>
      </c>
      <c r="B55" s="47" t="s">
        <v>147</v>
      </c>
      <c r="C55" s="48"/>
    </row>
    <row r="56" spans="1:3">
      <c r="A56" s="46" t="s">
        <v>156</v>
      </c>
      <c r="B56" s="47" t="s">
        <v>147</v>
      </c>
      <c r="C56" s="46" t="s">
        <v>157</v>
      </c>
    </row>
    <row r="57" spans="1:3" ht="27.95">
      <c r="A57" s="46" t="s">
        <v>158</v>
      </c>
      <c r="B57" s="47" t="s">
        <v>147</v>
      </c>
      <c r="C57" s="46" t="s">
        <v>159</v>
      </c>
    </row>
    <row r="58" spans="1:3">
      <c r="A58" s="46" t="s">
        <v>160</v>
      </c>
      <c r="B58" s="47" t="s">
        <v>147</v>
      </c>
      <c r="C58" s="48" t="s">
        <v>161</v>
      </c>
    </row>
    <row r="59" spans="1:3" ht="27.95">
      <c r="A59" s="46" t="s">
        <v>162</v>
      </c>
      <c r="B59" s="47" t="s">
        <v>147</v>
      </c>
      <c r="C59" s="48" t="s">
        <v>163</v>
      </c>
    </row>
    <row r="60" spans="1:3" ht="27.95">
      <c r="A60" s="46" t="s">
        <v>164</v>
      </c>
      <c r="B60" s="47" t="s">
        <v>147</v>
      </c>
      <c r="C60" s="48" t="s">
        <v>165</v>
      </c>
    </row>
  </sheetData>
  <sheetProtection selectLockedCells="1"/>
  <mergeCells count="30">
    <mergeCell ref="A48:C48"/>
    <mergeCell ref="A49:C49"/>
    <mergeCell ref="B9:C9"/>
    <mergeCell ref="A1:C1"/>
    <mergeCell ref="B2:C2"/>
    <mergeCell ref="B16:C16"/>
    <mergeCell ref="B3:C3"/>
    <mergeCell ref="B4:C4"/>
    <mergeCell ref="B5:C5"/>
    <mergeCell ref="B6:C6"/>
    <mergeCell ref="B7:C7"/>
    <mergeCell ref="B8:C8"/>
    <mergeCell ref="B10:C10"/>
    <mergeCell ref="B13:C13"/>
    <mergeCell ref="A10:A17"/>
    <mergeCell ref="B44:C44"/>
    <mergeCell ref="B45:C45"/>
    <mergeCell ref="B42:C42"/>
    <mergeCell ref="B18:C18"/>
    <mergeCell ref="B20:C20"/>
    <mergeCell ref="B41:C41"/>
    <mergeCell ref="B31:C31"/>
    <mergeCell ref="B35:C35"/>
    <mergeCell ref="B40:C40"/>
    <mergeCell ref="B27:C27"/>
    <mergeCell ref="B19:C19"/>
    <mergeCell ref="B21:C21"/>
    <mergeCell ref="B24:C24"/>
    <mergeCell ref="A43:C43"/>
    <mergeCell ref="A22:A39"/>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 B44:C44</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defaultColWidth="11.42578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defaultColWidth="0" defaultRowHeight="15"/>
  <cols>
    <col min="1" max="1" width="37" customWidth="1"/>
    <col min="2" max="2" width="11.42578125" customWidth="1"/>
    <col min="3" max="3" width="94.42578125" customWidth="1"/>
    <col min="4" max="16384" width="11.42578125" hidden="1"/>
  </cols>
  <sheetData>
    <row r="1" spans="1:3" ht="26.1">
      <c r="A1" s="88" t="s">
        <v>166</v>
      </c>
      <c r="B1" s="88"/>
      <c r="C1" s="88"/>
    </row>
    <row r="2" spans="1:3" ht="15.95">
      <c r="A2" s="20" t="s">
        <v>61</v>
      </c>
      <c r="B2" s="78" t="str">
        <f>'AUTOS NOTA 324-478'!B2:C2</f>
        <v>SINIESTRO  86719941  LEGIS APJ32477</v>
      </c>
      <c r="C2" s="79"/>
    </row>
    <row r="3" spans="1:3" ht="15.95">
      <c r="A3" s="5" t="s">
        <v>63</v>
      </c>
      <c r="B3" s="52" t="str">
        <f>'AUTOS  NOTA 322'!B2:C2</f>
        <v>760013103004-2024-00104-00</v>
      </c>
      <c r="C3" s="52"/>
    </row>
    <row r="4" spans="1:3" ht="15.95">
      <c r="A4" s="5" t="s">
        <v>64</v>
      </c>
      <c r="B4" s="52" t="str">
        <f>'AUTOS  NOTA 322'!B3:C3</f>
        <v>JUZGADO CUARTO CIVIL DEL CIRCUITO DE CALI</v>
      </c>
      <c r="C4" s="52"/>
    </row>
    <row r="5" spans="1:3" ht="15.95">
      <c r="A5" s="5" t="s">
        <v>65</v>
      </c>
      <c r="B5" s="52" t="str">
        <f>'AUTOS  NOTA 322'!B4:C4</f>
        <v>1. Hernán Correa Ahunca, C.C. 94.417.673 (conductor vehículo TMP104)
2. Lina María Mejía Gómez, C.C. 67.010.660 (propietaria vehículo TMP104)
3. Allianz Seguros S.A. (aseguradora vehículo TMP104)</v>
      </c>
      <c r="C5" s="52"/>
    </row>
    <row r="6" spans="1:3" ht="15" customHeight="1">
      <c r="A6" s="5" t="s">
        <v>66</v>
      </c>
      <c r="B6" s="52" t="str">
        <f>'AUTOS  NOTA 322'!B5:C5</f>
        <v>1. Edison Ballesteros Olave, C.C. 16.724.418 (Víctima directa)
2. Rosa Emilia Olave de Ballesteros, C.C. 29.069.265 (madre)
3. Rosa Ballesteros Olave, C.C.  66.814.199 (hermana)
4. Jordy Leandro Ballesteros Lucumi, C.C. 1.144.069.939 (hermano)
5. Demetrio Ballesteros Olave, C.C. 16.678.784 (hermano)
6. Jesús Ballesteros Olave, C.C. 16.693.985 (hermano)
7. John Freddy Ballesteros Olave, C.C. 16.737.547 (hermano)
8. Wilson Ballesteros Olave, C.C.  16.652.133 (hermano)
9. Eustaquia Ballesteros Olave, C.C.  38.942.228 (hermana)
10. José Joaquín Ballesteros Olave, C.C.  16.799.811 (hermano)
11. Juan David Ballesteros Valencia, C.C. 1.144.088.620 (sobrino)
12. María Angélica Ballesteros Valencia, C.C. 1.144.055.901 (Sobrina)
13. Samantha Copelli Ballesteros, C.C.  1.126.627.304 (sobrina)</v>
      </c>
      <c r="C6" s="52"/>
    </row>
    <row r="7" spans="1:3" ht="15" customHeight="1">
      <c r="A7" s="5" t="s">
        <v>67</v>
      </c>
      <c r="B7" s="52" t="str">
        <f>'AUTOS  NOTA 322'!B6:C6</f>
        <v>LLAMADA EN GARANTIA</v>
      </c>
      <c r="C7" s="52"/>
    </row>
    <row r="8" spans="1:3" ht="15" customHeight="1">
      <c r="A8" s="31" t="s">
        <v>68</v>
      </c>
      <c r="B8" s="52" t="str">
        <f>'AUTOS  NOTA 322'!B7:C8</f>
        <v>Edison Ballesteros Olave</v>
      </c>
      <c r="C8" s="52"/>
    </row>
    <row r="9" spans="1:3" ht="18.95" customHeight="1">
      <c r="A9" s="5" t="s">
        <v>167</v>
      </c>
      <c r="B9" s="52" t="s">
        <v>116</v>
      </c>
      <c r="C9" s="52"/>
    </row>
    <row r="10" spans="1:3" ht="15.95">
      <c r="A10" s="7" t="s">
        <v>123</v>
      </c>
      <c r="B10" s="116">
        <f>'AUTOS NOTA 324-478'!B20:C20</f>
        <v>337826579</v>
      </c>
      <c r="C10" s="116"/>
    </row>
    <row r="11" spans="1:3" ht="15.95">
      <c r="A11" s="7" t="s">
        <v>168</v>
      </c>
      <c r="B11" s="117">
        <f>'AUTOS NOTA 324-478'!B40:C40</f>
        <v>236478605.29999998</v>
      </c>
      <c r="C11" s="52"/>
    </row>
    <row r="12" spans="1:3" ht="32.1">
      <c r="A12" s="7" t="s">
        <v>169</v>
      </c>
      <c r="B12" s="114"/>
      <c r="C12" s="115"/>
    </row>
    <row r="13" spans="1:3" ht="48">
      <c r="A13" s="5" t="s">
        <v>170</v>
      </c>
      <c r="B13" s="52"/>
      <c r="C13" s="52"/>
    </row>
    <row r="14" spans="1:3" ht="48">
      <c r="A14" s="5" t="s">
        <v>171</v>
      </c>
      <c r="B14" s="52"/>
      <c r="C14" s="52"/>
    </row>
    <row r="15" spans="1:3" ht="15.95">
      <c r="A15" s="5" t="s">
        <v>172</v>
      </c>
      <c r="B15" s="6"/>
      <c r="C15" s="6"/>
    </row>
    <row r="16" spans="1:3" ht="15.95">
      <c r="A16" s="7" t="s">
        <v>173</v>
      </c>
      <c r="B16" s="52"/>
      <c r="C16" s="52"/>
    </row>
    <row r="17" spans="1:3" ht="15.95">
      <c r="A17" s="6" t="s">
        <v>174</v>
      </c>
      <c r="B17" s="115"/>
      <c r="C17" s="11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9" sqref="B9:C9"/>
    </sheetView>
  </sheetViews>
  <sheetFormatPr defaultColWidth="0" defaultRowHeight="15"/>
  <cols>
    <col min="1" max="1" width="54.42578125" customWidth="1"/>
    <col min="2" max="2" width="23.42578125" customWidth="1"/>
    <col min="3" max="3" width="98.85546875" customWidth="1"/>
    <col min="4" max="8" width="0" hidden="1" customWidth="1"/>
    <col min="9" max="16384" width="11.42578125" hidden="1"/>
  </cols>
  <sheetData>
    <row r="1" spans="1:3" ht="26.1">
      <c r="A1" s="88" t="s">
        <v>175</v>
      </c>
      <c r="B1" s="88"/>
      <c r="C1" s="88"/>
    </row>
    <row r="2" spans="1:3" ht="15.95">
      <c r="A2" s="43" t="s">
        <v>61</v>
      </c>
      <c r="B2" s="78" t="str">
        <f>'AUTOS NOTA 321'!B2:C2</f>
        <v>SINIESTRO  86719941  LEGIS APJ32477</v>
      </c>
      <c r="C2" s="79"/>
    </row>
    <row r="3" spans="1:3" ht="15.95">
      <c r="A3" s="5" t="s">
        <v>63</v>
      </c>
      <c r="B3" s="52" t="str">
        <f>'AUTOS  NOTA 322'!B2:C2</f>
        <v>760013103004-2024-00104-00</v>
      </c>
      <c r="C3" s="52"/>
    </row>
    <row r="4" spans="1:3" ht="15.95">
      <c r="A4" s="5" t="s">
        <v>64</v>
      </c>
      <c r="B4" s="52" t="str">
        <f>'AUTOS  NOTA 322'!B3:C3</f>
        <v>JUZGADO CUARTO CIVIL DEL CIRCUITO DE CALI</v>
      </c>
      <c r="C4" s="52"/>
    </row>
    <row r="5" spans="1:3" ht="15.95">
      <c r="A5" s="5" t="s">
        <v>65</v>
      </c>
      <c r="B5" s="52" t="str">
        <f>'AUTOS  NOTA 322'!B4:C4</f>
        <v>1. Hernán Correa Ahunca, C.C. 94.417.673 (conductor vehículo TMP104)
2. Lina María Mejía Gómez, C.C. 67.010.660 (propietaria vehículo TMP104)
3. Allianz Seguros S.A. (aseguradora vehículo TMP104)</v>
      </c>
      <c r="C5" s="52"/>
    </row>
    <row r="6" spans="1:3" ht="15.95">
      <c r="A6" s="5" t="s">
        <v>66</v>
      </c>
      <c r="B6" s="52" t="str">
        <f>'AUTOS  NOTA 322'!B5:C5</f>
        <v>1. Edison Ballesteros Olave, C.C. 16.724.418 (Víctima directa)
2. Rosa Emilia Olave de Ballesteros, C.C. 29.069.265 (madre)
3. Rosa Ballesteros Olave, C.C.  66.814.199 (hermana)
4. Jordy Leandro Ballesteros Lucumi, C.C. 1.144.069.939 (hermano)
5. Demetrio Ballesteros Olave, C.C. 16.678.784 (hermano)
6. Jesús Ballesteros Olave, C.C. 16.693.985 (hermano)
7. John Freddy Ballesteros Olave, C.C. 16.737.547 (hermano)
8. Wilson Ballesteros Olave, C.C.  16.652.133 (hermano)
9. Eustaquia Ballesteros Olave, C.C.  38.942.228 (hermana)
10. José Joaquín Ballesteros Olave, C.C.  16.799.811 (hermano)
11. Juan David Ballesteros Valencia, C.C. 1.144.088.620 (sobrino)
12. María Angélica Ballesteros Valencia, C.C. 1.144.055.901 (Sobrina)
13. Samantha Copelli Ballesteros, C.C.  1.126.627.304 (sobrina)</v>
      </c>
      <c r="C6" s="52"/>
    </row>
    <row r="7" spans="1:3" ht="15.95">
      <c r="A7" s="5" t="s">
        <v>67</v>
      </c>
      <c r="B7" s="52" t="str">
        <f>'AUTOS  NOTA 322'!B6:C6</f>
        <v>LLAMADA EN GARANTIA</v>
      </c>
      <c r="C7" s="52"/>
    </row>
    <row r="8" spans="1:3" ht="15.95">
      <c r="A8" s="5" t="s">
        <v>167</v>
      </c>
      <c r="B8" s="52" t="str">
        <f>'AUTOS NOTA 325'!B9:C9</f>
        <v>PROBABLE</v>
      </c>
      <c r="C8" s="52"/>
    </row>
    <row r="9" spans="1:3" ht="15.95">
      <c r="A9" s="7" t="s">
        <v>123</v>
      </c>
      <c r="B9" s="116">
        <f>'AUTOS NOTA 324-478'!B20:C20</f>
        <v>337826579</v>
      </c>
      <c r="C9" s="116"/>
    </row>
    <row r="10" spans="1:3" ht="15.95">
      <c r="A10" s="5" t="s">
        <v>176</v>
      </c>
      <c r="B10" s="119">
        <v>0</v>
      </c>
      <c r="C10" s="119"/>
    </row>
    <row r="11" spans="1:3" ht="15.95">
      <c r="A11" s="5" t="s">
        <v>177</v>
      </c>
      <c r="B11" s="52"/>
      <c r="C11" s="52"/>
    </row>
    <row r="12" spans="1:3" ht="15.95">
      <c r="A12" s="5" t="s">
        <v>178</v>
      </c>
      <c r="B12" s="52"/>
      <c r="C12" s="52"/>
    </row>
    <row r="13" spans="1:3" ht="15.95">
      <c r="A13" s="5" t="s">
        <v>179</v>
      </c>
      <c r="B13" s="118"/>
      <c r="C13" s="118"/>
    </row>
    <row r="14" spans="1:3" ht="15.95">
      <c r="A14" s="5" t="s">
        <v>180</v>
      </c>
      <c r="B14" s="52"/>
      <c r="C14" s="52"/>
    </row>
    <row r="20" spans="4:8">
      <c r="D20" t="str">
        <f t="shared" ref="D20:H23" si="0">UPPER(D18)</f>
        <v/>
      </c>
      <c r="E20" t="str">
        <f t="shared" si="0"/>
        <v/>
      </c>
      <c r="F20" t="str">
        <f t="shared" si="0"/>
        <v/>
      </c>
      <c r="G20" t="str">
        <f t="shared" si="0"/>
        <v/>
      </c>
      <c r="H20" t="str">
        <f t="shared" si="0"/>
        <v/>
      </c>
    </row>
    <row r="21" spans="4:8">
      <c r="D21" t="str">
        <f t="shared" si="0"/>
        <v/>
      </c>
      <c r="E21" t="str">
        <f t="shared" si="0"/>
        <v/>
      </c>
      <c r="F21" t="str">
        <f t="shared" si="0"/>
        <v/>
      </c>
      <c r="G21" t="str">
        <f t="shared" si="0"/>
        <v/>
      </c>
      <c r="H21" t="str">
        <f t="shared" si="0"/>
        <v/>
      </c>
    </row>
    <row r="22" spans="4:8">
      <c r="D22" t="str">
        <f t="shared" si="0"/>
        <v/>
      </c>
      <c r="E22" t="str">
        <f t="shared" si="0"/>
        <v/>
      </c>
      <c r="F22" t="str">
        <f t="shared" si="0"/>
        <v/>
      </c>
      <c r="G22" t="str">
        <f t="shared" si="0"/>
        <v/>
      </c>
      <c r="H22" t="str">
        <f t="shared" si="0"/>
        <v/>
      </c>
    </row>
    <row r="23" spans="4:8">
      <c r="D23" t="str">
        <f>UPPER(D21)</f>
        <v/>
      </c>
      <c r="E23" t="str">
        <f t="shared" si="0"/>
        <v/>
      </c>
      <c r="F23" t="str">
        <f t="shared" si="0"/>
        <v/>
      </c>
      <c r="G23" t="str">
        <f t="shared" si="0"/>
        <v/>
      </c>
      <c r="H23" t="str">
        <f t="shared" si="0"/>
        <v/>
      </c>
    </row>
    <row r="24" spans="4:8">
      <c r="D24" t="str">
        <f t="shared" ref="D24:H25" si="1">UPPER(D22)</f>
        <v/>
      </c>
      <c r="E24" t="str">
        <f t="shared" si="1"/>
        <v/>
      </c>
      <c r="F24" t="str">
        <f t="shared" si="1"/>
        <v/>
      </c>
      <c r="G24" t="str">
        <f t="shared" si="1"/>
        <v/>
      </c>
      <c r="H24" t="str">
        <f t="shared" si="1"/>
        <v/>
      </c>
    </row>
    <row r="25" spans="4:8">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B6:C6"/>
    <mergeCell ref="A1:C1"/>
    <mergeCell ref="B2:C2"/>
    <mergeCell ref="B3:C3"/>
    <mergeCell ref="B4:C4"/>
    <mergeCell ref="B5:C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Normal="100" workbookViewId="0">
      <selection activeCell="A15" sqref="A15"/>
    </sheetView>
  </sheetViews>
  <sheetFormatPr defaultColWidth="0" defaultRowHeight="15"/>
  <cols>
    <col min="1" max="1" width="72.85546875" customWidth="1"/>
    <col min="2" max="2" width="39.85546875" customWidth="1"/>
    <col min="3" max="3" width="96.28515625" customWidth="1"/>
    <col min="4" max="16384" width="11.42578125" hidden="1"/>
  </cols>
  <sheetData>
    <row r="1" spans="1:6" ht="26.1">
      <c r="A1" s="88" t="s">
        <v>181</v>
      </c>
      <c r="B1" s="88"/>
      <c r="C1" s="88"/>
    </row>
    <row r="2" spans="1:6" ht="15.95">
      <c r="A2" s="20" t="s">
        <v>61</v>
      </c>
      <c r="B2" s="78" t="str">
        <f>'AUTOS NOTA 321'!B2:C2</f>
        <v>SINIESTRO  86719941  LEGIS APJ32477</v>
      </c>
      <c r="C2" s="79"/>
    </row>
    <row r="3" spans="1:6" ht="15.95">
      <c r="A3" s="5" t="s">
        <v>63</v>
      </c>
      <c r="B3" s="52" t="str">
        <f>'AUTOS  NOTA 322'!B2:C2</f>
        <v>760013103004-2024-00104-00</v>
      </c>
      <c r="C3" s="52"/>
    </row>
    <row r="4" spans="1:6" ht="15.95">
      <c r="A4" s="5" t="s">
        <v>64</v>
      </c>
      <c r="B4" s="52" t="str">
        <f>'AUTOS  NOTA 322'!B3:C3</f>
        <v>JUZGADO CUARTO CIVIL DEL CIRCUITO DE CALI</v>
      </c>
      <c r="C4" s="52"/>
    </row>
    <row r="5" spans="1:6" ht="15.95">
      <c r="A5" s="5" t="s">
        <v>65</v>
      </c>
      <c r="B5" s="52" t="str">
        <f>'AUTOS  NOTA 322'!B4:C4</f>
        <v>1. Hernán Correa Ahunca, C.C. 94.417.673 (conductor vehículo TMP104)
2. Lina María Mejía Gómez, C.C. 67.010.660 (propietaria vehículo TMP104)
3. Allianz Seguros S.A. (aseguradora vehículo TMP104)</v>
      </c>
      <c r="C5" s="52"/>
    </row>
    <row r="6" spans="1:6" ht="15.95">
      <c r="A6" s="5" t="s">
        <v>66</v>
      </c>
      <c r="B6" s="52" t="str">
        <f>'AUTOS  NOTA 322'!B5:C5</f>
        <v>1. Edison Ballesteros Olave, C.C. 16.724.418 (Víctima directa)
2. Rosa Emilia Olave de Ballesteros, C.C. 29.069.265 (madre)
3. Rosa Ballesteros Olave, C.C.  66.814.199 (hermana)
4. Jordy Leandro Ballesteros Lucumi, C.C. 1.144.069.939 (hermano)
5. Demetrio Ballesteros Olave, C.C. 16.678.784 (hermano)
6. Jesús Ballesteros Olave, C.C. 16.693.985 (hermano)
7. John Freddy Ballesteros Olave, C.C. 16.737.547 (hermano)
8. Wilson Ballesteros Olave, C.C.  16.652.133 (hermano)
9. Eustaquia Ballesteros Olave, C.C.  38.942.228 (hermana)
10. José Joaquín Ballesteros Olave, C.C.  16.799.811 (hermano)
11. Juan David Ballesteros Valencia, C.C. 1.144.088.620 (sobrino)
12. María Angélica Ballesteros Valencia, C.C. 1.144.055.901 (Sobrina)
13. Samantha Copelli Ballesteros, C.C.  1.126.627.304 (sobrina)</v>
      </c>
      <c r="C6" s="52"/>
    </row>
    <row r="7" spans="1:6" ht="15.95">
      <c r="A7" s="5" t="s">
        <v>67</v>
      </c>
      <c r="B7" s="52" t="str">
        <f>'AUTOS  NOTA 322'!B6:C6</f>
        <v>LLAMADA EN GARANTIA</v>
      </c>
      <c r="C7" s="52"/>
    </row>
    <row r="8" spans="1:6" ht="15.95">
      <c r="A8" s="5" t="s">
        <v>182</v>
      </c>
      <c r="B8" s="52" t="str">
        <f>'AUTOS NOTA 325'!B9:C9</f>
        <v>PROBABLE</v>
      </c>
      <c r="C8" s="52"/>
    </row>
    <row r="9" spans="1:6" ht="15.95">
      <c r="A9" s="5" t="s">
        <v>183</v>
      </c>
      <c r="B9" s="52"/>
      <c r="C9" s="52"/>
    </row>
    <row r="10" spans="1:6" ht="111" customHeight="1">
      <c r="A10" s="5" t="s">
        <v>184</v>
      </c>
      <c r="B10" s="52"/>
      <c r="C10" s="52"/>
    </row>
    <row r="11" spans="1:6" ht="21" customHeight="1">
      <c r="A11" s="120"/>
      <c r="B11" s="120"/>
      <c r="C11" s="120"/>
      <c r="E11" t="s">
        <v>116</v>
      </c>
      <c r="F11" s="22">
        <v>0.7</v>
      </c>
    </row>
    <row r="12" spans="1:6" hidden="1">
      <c r="A12" s="121"/>
      <c r="B12" s="121"/>
      <c r="C12" s="121"/>
      <c r="E12" t="s">
        <v>118</v>
      </c>
      <c r="F12" s="23">
        <v>0.3</v>
      </c>
    </row>
    <row r="13" spans="1:6" ht="18.95">
      <c r="A13" s="122" t="s">
        <v>185</v>
      </c>
      <c r="B13" s="122"/>
      <c r="C13" s="122"/>
    </row>
    <row r="14" spans="1:6" ht="15.95">
      <c r="A14" s="39" t="s">
        <v>119</v>
      </c>
      <c r="B14" s="94" t="s">
        <v>186</v>
      </c>
      <c r="C14" s="95"/>
    </row>
    <row r="15" spans="1:6" ht="32.1">
      <c r="A15" s="21" t="s">
        <v>122</v>
      </c>
      <c r="B15" s="123">
        <f>((C17+C18+C20+C21+C25+C23+C27+C29+C24+C28)-C32)*C31*C33</f>
        <v>1000000000</v>
      </c>
      <c r="C15" s="123"/>
    </row>
    <row r="16" spans="1:6" ht="15.95">
      <c r="A16" s="7" t="s">
        <v>123</v>
      </c>
      <c r="B16" s="103" t="s">
        <v>111</v>
      </c>
      <c r="C16" s="104"/>
    </row>
    <row r="17" spans="1:3" ht="15.95">
      <c r="A17" s="106"/>
      <c r="B17" s="37" t="s">
        <v>112</v>
      </c>
      <c r="C17" s="32">
        <v>1000000000</v>
      </c>
    </row>
    <row r="18" spans="1:3" ht="15.95">
      <c r="A18" s="107"/>
      <c r="B18" s="37" t="s">
        <v>113</v>
      </c>
      <c r="C18" s="32">
        <v>0</v>
      </c>
    </row>
    <row r="19" spans="1:3">
      <c r="A19" s="107"/>
      <c r="B19" s="99" t="s">
        <v>124</v>
      </c>
      <c r="C19" s="100"/>
    </row>
    <row r="20" spans="1:3" ht="15.95">
      <c r="A20" s="107"/>
      <c r="B20" s="37" t="s">
        <v>114</v>
      </c>
      <c r="C20" s="32">
        <v>0</v>
      </c>
    </row>
    <row r="21" spans="1:3" ht="32.1">
      <c r="A21" s="107"/>
      <c r="B21" s="37" t="s">
        <v>125</v>
      </c>
      <c r="C21" s="32">
        <v>0</v>
      </c>
    </row>
    <row r="22" spans="1:3">
      <c r="A22" s="107"/>
      <c r="B22" s="99" t="s">
        <v>126</v>
      </c>
      <c r="C22" s="100"/>
    </row>
    <row r="23" spans="1:3" ht="15.95">
      <c r="A23" s="107"/>
      <c r="B23" s="37" t="s">
        <v>127</v>
      </c>
      <c r="C23" s="32">
        <v>0</v>
      </c>
    </row>
    <row r="24" spans="1:3" ht="15.95">
      <c r="A24" s="107"/>
      <c r="B24" s="37" t="s">
        <v>112</v>
      </c>
      <c r="C24" s="32">
        <v>0</v>
      </c>
    </row>
    <row r="25" spans="1:3" ht="15.95">
      <c r="A25" s="107"/>
      <c r="B25" s="37" t="s">
        <v>113</v>
      </c>
      <c r="C25" s="32">
        <v>0</v>
      </c>
    </row>
    <row r="26" spans="1:3">
      <c r="A26" s="107"/>
      <c r="B26" s="99" t="s">
        <v>128</v>
      </c>
      <c r="C26" s="100"/>
    </row>
    <row r="27" spans="1:3">
      <c r="A27" s="107"/>
      <c r="B27" s="37"/>
      <c r="C27" s="32"/>
    </row>
    <row r="28" spans="1:3" ht="15.95">
      <c r="A28" s="107"/>
      <c r="B28" s="37" t="s">
        <v>112</v>
      </c>
      <c r="C28" s="32">
        <v>0</v>
      </c>
    </row>
    <row r="29" spans="1:3" ht="15.95">
      <c r="A29" s="107"/>
      <c r="B29" s="37" t="s">
        <v>113</v>
      </c>
      <c r="C29" s="32">
        <v>0</v>
      </c>
    </row>
    <row r="30" spans="1:3">
      <c r="A30" s="107"/>
      <c r="B30" s="99" t="s">
        <v>129</v>
      </c>
      <c r="C30" s="100"/>
    </row>
    <row r="31" spans="1:3" ht="15.95">
      <c r="A31" s="107"/>
      <c r="B31" s="37" t="s">
        <v>130</v>
      </c>
      <c r="C31" s="33">
        <v>1</v>
      </c>
    </row>
    <row r="32" spans="1:3" ht="15.95">
      <c r="A32" s="107"/>
      <c r="B32" s="37" t="s">
        <v>73</v>
      </c>
      <c r="C32" s="34">
        <v>0</v>
      </c>
    </row>
    <row r="33" spans="1:3" ht="15.95">
      <c r="A33" s="107"/>
      <c r="B33" s="37" t="s">
        <v>132</v>
      </c>
      <c r="C33" s="33">
        <v>1</v>
      </c>
    </row>
    <row r="34" spans="1:3" ht="15.95">
      <c r="A34" s="24" t="s">
        <v>133</v>
      </c>
      <c r="B34" s="96">
        <f>IFERROR(B15*(VLOOKUP(B14,E11:F13,2,0)),16666)</f>
        <v>16666</v>
      </c>
      <c r="C34" s="96"/>
    </row>
  </sheetData>
  <mergeCells count="21">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 ref="B6:C6"/>
    <mergeCell ref="A1:C1"/>
    <mergeCell ref="B2:C2"/>
    <mergeCell ref="B3:C3"/>
    <mergeCell ref="B4:C4"/>
    <mergeCell ref="B5:C5"/>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defaultColWidth="11.42578125" defaultRowHeight="15"/>
  <cols>
    <col min="4" max="4" width="20.140625" bestFit="1" customWidth="1"/>
    <col min="5" max="5" width="42.85546875" bestFit="1" customWidth="1"/>
    <col min="12" max="12" width="30.42578125" customWidth="1"/>
    <col min="13" max="13" width="16" customWidth="1"/>
  </cols>
  <sheetData>
    <row r="1" spans="1:15">
      <c r="A1" s="9" t="s">
        <v>74</v>
      </c>
      <c r="B1" t="s">
        <v>187</v>
      </c>
      <c r="C1" s="9" t="s">
        <v>78</v>
      </c>
      <c r="D1" s="9" t="s">
        <v>188</v>
      </c>
      <c r="E1" s="3" t="s">
        <v>84</v>
      </c>
      <c r="F1" s="2" t="s">
        <v>116</v>
      </c>
      <c r="G1" s="4">
        <v>0</v>
      </c>
      <c r="H1" t="s">
        <v>189</v>
      </c>
      <c r="I1" t="s">
        <v>190</v>
      </c>
      <c r="K1" t="s">
        <v>10</v>
      </c>
      <c r="L1" s="30" t="s">
        <v>12</v>
      </c>
      <c r="M1" t="s">
        <v>191</v>
      </c>
      <c r="N1" t="s">
        <v>116</v>
      </c>
      <c r="O1" t="s">
        <v>192</v>
      </c>
    </row>
    <row r="2" spans="1:15">
      <c r="A2" t="s">
        <v>191</v>
      </c>
      <c r="B2" t="s">
        <v>147</v>
      </c>
      <c r="C2" t="s">
        <v>193</v>
      </c>
      <c r="D2" s="2" t="s">
        <v>194</v>
      </c>
      <c r="E2" s="1" t="s">
        <v>195</v>
      </c>
      <c r="F2" s="2" t="s">
        <v>186</v>
      </c>
      <c r="G2" s="4">
        <v>0.7</v>
      </c>
      <c r="H2" t="s">
        <v>32</v>
      </c>
      <c r="I2" t="s">
        <v>196</v>
      </c>
      <c r="K2" t="s">
        <v>197</v>
      </c>
      <c r="L2" s="30" t="s">
        <v>198</v>
      </c>
      <c r="M2" t="s">
        <v>199</v>
      </c>
      <c r="N2" t="s">
        <v>118</v>
      </c>
      <c r="O2" t="s">
        <v>147</v>
      </c>
    </row>
    <row r="3" spans="1:15">
      <c r="A3" t="s">
        <v>199</v>
      </c>
      <c r="C3" t="s">
        <v>200</v>
      </c>
      <c r="D3" s="2" t="s">
        <v>201</v>
      </c>
      <c r="E3" s="1" t="s">
        <v>202</v>
      </c>
      <c r="F3" s="2" t="s">
        <v>118</v>
      </c>
      <c r="G3" s="4">
        <v>0.3</v>
      </c>
      <c r="H3" t="s">
        <v>203</v>
      </c>
      <c r="I3" t="s">
        <v>204</v>
      </c>
      <c r="L3" s="30" t="s">
        <v>71</v>
      </c>
      <c r="M3" t="s">
        <v>205</v>
      </c>
      <c r="N3" t="s">
        <v>186</v>
      </c>
    </row>
    <row r="4" spans="1:15">
      <c r="A4" t="s">
        <v>205</v>
      </c>
      <c r="C4" t="s">
        <v>206</v>
      </c>
      <c r="E4" s="1" t="s">
        <v>207</v>
      </c>
      <c r="H4" t="s">
        <v>208</v>
      </c>
      <c r="I4" t="s">
        <v>209</v>
      </c>
      <c r="L4" t="s">
        <v>210</v>
      </c>
    </row>
    <row r="5" spans="1:15">
      <c r="A5" t="s">
        <v>211</v>
      </c>
      <c r="E5" s="1" t="s">
        <v>212</v>
      </c>
      <c r="H5" t="s">
        <v>213</v>
      </c>
      <c r="I5" t="s">
        <v>214</v>
      </c>
      <c r="L5" s="30" t="s">
        <v>215</v>
      </c>
    </row>
    <row r="6" spans="1:15">
      <c r="E6" s="1" t="s">
        <v>216</v>
      </c>
      <c r="I6" t="s">
        <v>39</v>
      </c>
      <c r="L6" s="30" t="s">
        <v>217</v>
      </c>
    </row>
    <row r="7" spans="1:15">
      <c r="E7" s="1" t="s">
        <v>218</v>
      </c>
      <c r="I7" t="s">
        <v>219</v>
      </c>
      <c r="L7" s="30" t="s">
        <v>220</v>
      </c>
    </row>
    <row r="8" spans="1:15">
      <c r="E8" s="1" t="s">
        <v>221</v>
      </c>
      <c r="L8" s="30" t="s">
        <v>126</v>
      </c>
    </row>
    <row r="9" spans="1:15">
      <c r="L9" s="30" t="s">
        <v>222</v>
      </c>
    </row>
    <row r="10" spans="1:15">
      <c r="L10" s="30" t="s">
        <v>223</v>
      </c>
    </row>
    <row r="11" spans="1:15">
      <c r="L11" s="30" t="s">
        <v>224</v>
      </c>
    </row>
    <row r="12" spans="1:15">
      <c r="L12" s="30" t="s">
        <v>225</v>
      </c>
    </row>
    <row r="13" spans="1:15">
      <c r="L13" s="30" t="s">
        <v>226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C13729-36E0-4DCF-9047-4CB2C92574B0}"/>
</file>

<file path=customXml/itemProps2.xml><?xml version="1.0" encoding="utf-8"?>
<ds:datastoreItem xmlns:ds="http://schemas.openxmlformats.org/officeDocument/2006/customXml" ds:itemID="{1A1CE327-63D9-4880-AA17-262311C125A3}"/>
</file>

<file path=customXml/itemProps3.xml><?xml version="1.0" encoding="utf-8"?>
<ds:datastoreItem xmlns:ds="http://schemas.openxmlformats.org/officeDocument/2006/customXml" ds:itemID="{51C42B2C-73B7-41BE-BDF3-25E40F95C720}"/>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Luisa María Pérez Ramírez</cp:lastModifiedBy>
  <cp:revision/>
  <dcterms:created xsi:type="dcterms:W3CDTF">2020-12-07T14:41:17Z</dcterms:created>
  <dcterms:modified xsi:type="dcterms:W3CDTF">2024-12-20T21:32:06Z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