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ECD9C7D9-47A5-468D-A61B-A057E07F50FC}"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8" i="7"/>
  <c r="B20" i="8"/>
  <c r="B39" i="8" s="1"/>
  <c r="B11" i="9" s="1"/>
  <c r="B2" i="8"/>
  <c r="B2" i="9" s="1"/>
  <c r="B8" i="9"/>
  <c r="B7" i="9"/>
  <c r="B6" i="9"/>
  <c r="B5" i="9"/>
  <c r="B4" i="9"/>
  <c r="B3" i="9"/>
  <c r="B8" i="8"/>
  <c r="B7" i="8"/>
  <c r="B6" i="8"/>
  <c r="B5" i="8"/>
  <c r="B4" i="8"/>
  <c r="B3" i="8"/>
  <c r="B4" i="7"/>
  <c r="B5" i="7"/>
  <c r="B6" i="7"/>
  <c r="B7" i="7"/>
  <c r="B9" i="8"/>
  <c r="B10" i="9" l="1"/>
</calcChain>
</file>

<file path=xl/sharedStrings.xml><?xml version="1.0" encoding="utf-8"?>
<sst xmlns="http://schemas.openxmlformats.org/spreadsheetml/2006/main" count="245" uniqueCount="191">
  <si>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</si>
  <si>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</si>
  <si>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</si>
  <si>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</si>
  <si>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</si>
  <si>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</si>
  <si>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</si>
  <si>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</si>
  <si>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</si>
  <si>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</si>
  <si>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</si>
  <si>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</si>
  <si>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</si>
  <si>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</si>
  <si>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</si>
  <si>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</si>
  <si>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</si>
  <si>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</si>
  <si>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</si>
  <si>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</si>
  <si>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</si>
  <si>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</si>
  <si>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</si>
  <si>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</si>
  <si>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</si>
  <si>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</si>
  <si>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</si>
  <si>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</si>
  <si>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</si>
  <si>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</si>
  <si>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</si>
  <si>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</si>
  <si>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</si>
  <si>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</si>
  <si>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</si>
  <si>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</si>
  <si>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</si>
  <si>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</si>
  <si>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</si>
  <si>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</si>
  <si>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</si>
  <si>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</si>
  <si>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</si>
  <si>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</si>
  <si>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</si>
  <si>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</si>
  <si>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</si>
  <si>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</si>
  <si>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</si>
  <si>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</si>
  <si>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</si>
  <si>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</si>
  <si>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</si>
  <si>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</si>
  <si>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</si>
  <si>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</si>
  <si>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</si>
  <si>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</si>
  <si>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</si>
  <si>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</si>
  <si>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</si>
  <si>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</si>
  <si>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</si>
  <si>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</si>
  <si>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</si>
  <si>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</si>
  <si>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</si>
  <si>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</si>
  <si>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</si>
  <si>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</si>
  <si>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</si>
  <si>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</si>
  <si>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</si>
  <si>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</si>
  <si>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</si>
  <si>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</si>
  <si>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</si>
  <si>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</si>
  <si>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</si>
  <si>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</si>
  <si>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</si>
  <si>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</si>
  <si>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</si>
  <si>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</si>
  <si>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</si>
  <si>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</si>
  <si>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</si>
  <si>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</si>
  <si>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</si>
  <si>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</si>
  <si>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</si>
  <si>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</si>
  <si>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</si>
  <si>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</si>
  <si>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</si>
  <si>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</si>
  <si>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</si>
  <si>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</si>
  <si>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</si>
  <si>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</si>
  <si>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</si>
  <si>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</si>
  <si>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</si>
  <si>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</si>
  <si>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</si>
  <si>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</si>
  <si>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</si>
  <si>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</si>
  <si>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</si>
  <si>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</si>
  <si>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</si>
  <si>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</si>
  <si>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</si>
  <si>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</si>
  <si>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</si>
  <si>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</si>
  <si>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</si>
  <si>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</si>
  <si>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</si>
  <si>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</si>
  <si>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</si>
  <si>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</si>
  <si>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</si>
  <si>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</si>
  <si>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</si>
  <si>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</si>
  <si>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</si>
  <si>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</si>
  <si>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</si>
  <si>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</si>
  <si>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</si>
  <si>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</si>
  <si>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</si>
  <si>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</si>
  <si>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</si>
  <si>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</si>
  <si>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</si>
  <si>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</si>
  <si>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</si>
  <si>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</si>
  <si>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</si>
  <si>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</si>
  <si>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</si>
  <si>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</si>
  <si>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</si>
  <si>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</si>
  <si>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</si>
  <si>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</si>
  <si>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</si>
  <si>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</si>
  <si>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</si>
  <si>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</si>
  <si>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</si>
  <si>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</si>
  <si>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Demandados</t>
  </si>
  <si>
    <t>Fecha de notificación (personal)</t>
  </si>
  <si>
    <t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t>
  </si>
  <si>
    <t xml:space="preserve">1. Hernán Correa Ahunca, C.C. 94.417.673 (conductor vehículo TMP104)
2. Lina María Mejía Gómez, C.C. 67.010.660 (propietaria vehículo TMP104)
3. Allianz Seguros S.A. (aseguradora vehículo TMP104)
</t>
  </si>
  <si>
    <t>760013103004-2024-00104-00</t>
  </si>
  <si>
    <t>JUZGADO CUARTO CIVIL DEL CIRCUITO DE CALI</t>
  </si>
  <si>
    <t>Edison Ballesteros Olave</t>
  </si>
  <si>
    <t xml:space="preserve">C.C. 16.724.418 </t>
  </si>
  <si>
    <t>Carrera 43 # 37-82 en la ciudad de Cali</t>
  </si>
  <si>
    <t>320 637 5462</t>
  </si>
  <si>
    <t>mancillamarulanda@hotmail.com 
beimar.basabogados@gmail.com</t>
  </si>
  <si>
    <t>Soltero</t>
  </si>
  <si>
    <t>18 de septiembre de 1965</t>
  </si>
  <si>
    <t>20 de noviembre del 2019</t>
  </si>
  <si>
    <t>54 años</t>
  </si>
  <si>
    <t>N/A Lesiones</t>
  </si>
  <si>
    <t>Empleado</t>
  </si>
  <si>
    <t>Transportador de materiales</t>
  </si>
  <si>
    <t>1,300,000</t>
  </si>
  <si>
    <t>2 Lesionados (Edison Ballesteros Olave como pasajero del vehículo VTG190 - y Henry Ríos Bastidas como conductor del vehículo VJG190)</t>
  </si>
  <si>
    <t>N/A Medida cautelar</t>
  </si>
  <si>
    <r>
      <t xml:space="preserve">El 20 de noviembre del 2019, aproximadamente a las 11:30 horas, ocurrió un accidente de tránsito sobre la Calle 73 entre carreras 16 y 17 de la ciudad de Cali, donde estuvo involucrado el vehículo de placa </t>
    </r>
    <r>
      <rPr>
        <b/>
        <sz val="11"/>
        <color theme="1"/>
        <rFont val="Calibri"/>
        <family val="2"/>
      </rPr>
      <t>TMP104</t>
    </r>
    <r>
      <rPr>
        <sz val="11"/>
        <color theme="1"/>
        <rFont val="Calibri"/>
        <family val="2"/>
      </rPr>
      <t xml:space="preserve"> conducido por el señor Hernán Correa Ahunca, de propiedad de la señora Lina María Mejía Gómez y asegurado por Allianz; y el vehículo de placa VJG190 conducido por el señor Henry Ríos Bastidas, en el que se movilizaba el señor demandante Edison Ballesteros Olave en calidad ocupante. 
Según se asevera, el señor Hernán Correa Ahunca no respetó la distancia de seguridad entre vehículos y al intentar sobrepasar al vehículo tipo motocarro, donde se desplazaba la víctima, colisionó con el parachoques delantero del camión la parte trasera de del vehículo de placa VJG190, causando el volcamiento y provocando el accidente de tránsito. Se aporta IPAT en el que se atribuye la causal No. 121 al vehículo TMP104.
Se indica que el señor Edison Ballesteros Olave sufrió: “fractura expuesta de pie, fractura de calacaneo ortopedia fractura expuesta de metatarsianos, luxación tarsometatarsiana, herida compleja en pie, lavado desbridamiento de lesion compleja fijación externa, evolución a la necrosis de tejidos, infección ósea, osteomelitis del pie, realizan amputación subtalar del pie”. Medicina legal determinó: “Incapacidad médico legal DEFINITIVA SESENTA (60) DÍAS. SECUELAS MÉDICO LEGALES: Deformidad física que afecta el cuerpo de carácter permanente; Perturbación funcional de miembro Inferior derecho de carácter permanente; Perturbación funcional de órgano de la locomoción de carácter permanente”. En adición cuenta con dictamen de pérdida de capacidad laboral con un porcentaje del 29:00 %. 
Por los hechos cursa una investigación penal por el delito de lesiones personales culposas en contra del señor Hernán Correa Ahunca en la Fiscalía 43 Local de Cali, con radicado 760016099165201986089 en etapa de investigación.
</t>
    </r>
  </si>
  <si>
    <t>Lina María Mejía Gómez</t>
  </si>
  <si>
    <t>TMP104</t>
  </si>
  <si>
    <t>No se indica ni aporta en la demanda</t>
  </si>
  <si>
    <t>21 de junio del 2024</t>
  </si>
  <si>
    <t>19 de junio del 2024</t>
  </si>
  <si>
    <t>22 de julio del 2024 (contando 2 días de la ley 2213)</t>
  </si>
  <si>
    <t>Desde las 00:00 horas del 01/05/2019 hasta las 24:00 horas del 30/04/2020.</t>
  </si>
  <si>
    <t>SINIESTRO  86719941  LEGIS APJ32477</t>
  </si>
  <si>
    <t>Daño a la salud, vida en relación y oportunidad</t>
  </si>
  <si>
    <t>INDIQUE LA PLACA- TMP-104</t>
  </si>
  <si>
    <t xml:space="preserve">1.	INEXISTENCIA DE MEDIOS DE PRUEBA QUE PERMITAN ENDILGAR RESPONSABILIDAD CIVIL EN CABEZA DE LOS DEMANDADOS
2.	EL INFORME POLICIAL DE ACCIDENTE DE TRÁNSITO APORTADO AL PROCESO NO PRUEBA EL NEXO CAUSAL
3.	EVENTUAL EXIMENTE DE RESPONSABILIDAD POR LA CONFIGURACIÓN DEL HECHO DE UN TERCERO
4.	AUSENCIA PROBATORIA Y NO ACREDITACIÓN DE LA CALIDAD DE DEMANDANTE DE DEMANDANTES RESPECTO DE SU PARENTESCO CON EL SEÑOR EDISON BALLESTEROS
5.	IMPROCEDENCIA DEL RECONOCIMIENTO DEL LUCRO CESANTE SOLICITADO A FAVOR DEL SEÑOR EDISON BALLESTEROS OLAVE
6.	TASACIÓN INDEBIDA E INJUSTIFICADA DE LOS SUPUESTOS PERJUICIOS MORALES PRETENDIDOS POR LOS DEMANDANTES.
7.	IMRPOCEDENCIA IMPROCEDENCIA DEL RECONOCIMIENTO DEL SUPUESTO DAÑO A LA VIDA DE RELACIÓN Y/O SALUD, ASÍ COMO SU CUANTIFICACIÓN INDEBIDA E INJUSTIFICADA Y PRETENDIDA POR LOS DEMANDANTES
8.	IMPROCEDENCIA DE LA INDEMNIZACIÓN POR PÉRDIDA DE OPORTUNIDAD EN FAVOR DEL SEÑOR EDISON BALLESTEROS OLAVE
9.	INEXISTENCIA DE OBLIGACIÓN INDEMNIZAORIA A CARGO DE LA COMPAÑÍA ALLIANZ SEGUROS S.A. POR FALTA DE ACREDITACIÓN DE LAS CARGAS PREVISTAS EN EL ARTÍCULO 1077 DEL C.CO- CONSECUENTEMENTE NO ES POSIBLE AFECTAR LA PÓLIZA No. 021273218/0
10.	IMPOSIBILIDAD DE CONDENAR AL PAGO DE INTERESES MORATORIOS PREVISTOS EN EL ARTÍCULO 1080 DEL C.CO.
11.	INEXISTENCIA DE SOLIDARIDAD ENTRE COMPAÑÍA ALLIANZ SEGUROS S.A. Y LOS DEMÁS SUJETOS QUE INTEGRAN LA PARTE DEMANDADA
12.	EL SEGURO CONTENIDO EN LA PÓLIZA DE AUTOS PESADOS No. 021273218/0 ES DE CARÁCTER MERAMENTE INDEMNIZATORIO
13.	EN CUALQUIER CASO, DE NINGUNA FORMA SE PODRÁ EXCEDER EL LÍMITE DEL VALOR ASEGURADO EN LA PÓLIZA No. 021273218/0
14.	EN CUALQUIER CASO, DEBE TENERSE PRESENTE EL DEDUBLE PACTADO EN LA PÓLIZA DE AUTOS PESADOS No. 021273218/0
15.	RIESGOS EXPRESAMENTE EXCLUIDOS EN LA PÓLIZA No. 021273218/0 EMITIDA POR LA COMPAÑÍA ALLIANZ SEGUROS S.A.
16.	DISPONIBILIDAD DE LA SUMA ASEGURADA
17.	EL CONTRATO ES LEY PARA LAS PARTES
18.	GENÉRICA, INNOMINADA Y OTRAS  
</t>
  </si>
  <si>
    <t xml:space="preserve">La contingencia se califica como PROBABLE por las siguientes razones: 
La Póliza de Seguro de Auto Pesado No. 021273218/0 cuyo asegurado es la señora Lina María Mejía Gómez, presta cobertura pues se encontraba vigente para la fecha en la que ocurre el accidente de tránsito (20 de noviembre del 2019) luego que cuenta con una vigencia comprendida entre el 01 de mayo del 2019 hasta el 30 de abril del 2020. Por otro lado, ampara la responsabilidad civil extracontractual en la que incurra en asegurado o conductor autorizado del vehículo de placa TMP-104, pretensión que se endilga en la demanda. 
Respecto de la responsabilidad del asegurado, debe decirse que esta está demostrada por lo siguiente: (i) El IPAT establece que la causa del accidente son las causales 121 “no mantener distancia de seguridad”, y la 104 “adelantar invadiendo carril del sentido contrario”, causales endilgadas únicamente al vehículo asegurado de placa TMP-104; (ii) en el informe ejecutivo – FPJ- 3, se consigna que los vehículos involucrados en el accidente venían presentando un altercado mientras conducían, y el vehículo tipo camión de placa TMP-104 en el afán de pasar a la motocarro de placa VJG-190, lo golpea y se produce el accidente; (iii) a causa del accidente de tránsito actualmente se encuentra activo el proceso penal que cursa en la Fiscalía 43 Local de Cali, bajo el radicado No. 760016099165201986089; (iv) Con ocasión al proceso penal, la firma Hurtado Gandini Dávalos, quienes son apoderados de Allianz, realizaron un ofrecimiento económico por la suma de $100.000.000, al señor Edison Ballesteros y su familia; (v) en una comunicación telefónica realizada al señor Hernán Correa, conductor del vehículo asegurado de placa TMP-104, informó que en el proceso penal existe un video, donde se aprecia que la responsabilidad del accidente es plenamente de él. 
Todo lo anterior, sin perjuicio del carácter contingente del proceso.
</t>
  </si>
  <si>
    <t xml:space="preserve">Como liquidación objetiva de perjuicios se llegó al total de $337.826.579. A este valor se llegó de la siguiente manera:
Daño moral: $175.000.000: Con ocasión a las lesiones personales padecidas por el señor Edison Ballesteros, dentro de las cuales le generaron amputación en parte de su pie derecho, y una PCL del 29.00% se reconoce las siguientes sumas económicas:
Edison Ballesteros Olave (victima directa) $30.000.000
Rosa Emilia Olave (madre de la víctima) $25.000.000
Rosa Ballesteros (hermana de la víctima) $15.000.000
Wilson Ballesteros (hermano de la víctima) $15.000.000
Jordy Leandro Ballesteros Lucumi (hermano de la víctima) $15.000.000
John Fredy Ballesteros (hermano de la víctima) $15.000.000
Jesús Ballesteros (hermano de la víctima) $15.000.000
Demetrio Ballesteros (hermano de la víctima) $15.000.000
Eustaquia Ballesteros (hermana de la víctima) $15.000.000
Juan David Ballesteros (sobrino de la víctima) $5.000.000
María Ballesteros Valencia (sobrina de la víctima) $5.000.000
Samantha Copelli Ballesteros (sobrina de la víctima) $5.000.000
Esto de conformidad con lo establecido en la sentencia SC780-2020, 10/03/2020, dentro de la cual la Corte Suprema de Justicia reconoció el valor de $30.000.000 a la víctima directa por lesiones de mediana gravedad, quien sufrió un trauma craneano y fractura frontal en un accidente de tránsito.
Daño a la vida de relación: $55.000.000: Con ocasión a las lesiones personales padecidas por el señor Edison Ballesteros, dentro de las cuales le generaron amputación en parte de su pie derecho, y una PCL del 29.00% se reconoce las siguientes sumas económicas:
Edison Ballesteros Olave (victima directa) $30.000.000
Rosa Emilia Olave (madre de la víctima) $25.000.000
Se reconoce este perjuicio teniendo en cuenta la gravedad de las lesiones del demandante y el grado de parentesco con la señora Rosa Emilia Olave. 
Daño a la salud: No se reconoce este concepto, comoquiera que en diferentes pronunciamientos jurisprudenciales se ha expuesto que el daño a la salud está incluido en el daño a la vida en relación. 
Pérdida de oportunidad: Resulta importante exponer que, dentro de dicho concepto, la Corte Suprema ha expuesto se debe probar de manera cierta la pérdida de oportunidad con relación a los hechos que generaron dicho flagelo, así las cosas, las meras suposiciones de lo que posiblemente hubiera ocurrido, no son más que circunstancias subjetivas que no acreditan la pérdida del chance cierto, verdadero y presente para el momento en el cual se genera el daño. Así las cosas, y al encontrar que dicha pérdida de la oportunidad NO fue acreditada, porque ni siquiera se hace referencia a cuál es la oportunidad perdida, ciertamente no hay lugar a reconocer este tipo de perjuicios.
Lucro cesante: $109.326.579. Es importante exponer que el señor Edison Ballesteros para la época del accidente contaba con 54 años, por lo que, si bien no se acreditó en la demanda ningún tipo de relación laboral e ingresos, la Corte ha manifestado que una persona en edad laboralmente productiva se presume que gana el mínimo. Así las cosas, se procede a liquidar el lucro cesante con el SMLMV ($1.300.000), sin considerar el factor prestacional, pero teniendo presente el PCL de 29.00%.
En atención a lo anterior, se tiene como Lucro cesante consolidado la suma de $23.955.539, y como lucro cesante futuro la suma de $85.371.040.
Deducible: Dentro del contrato de seguro autos pesados No. 021273218/0, se pactó como deducible la suma de $1.500.000, valor que se debe restar a la liquidación objetiva siendo $339.326.579, en ese orden de ideas, la liquidan objetiva total es por la suma de $337.826.579
</t>
  </si>
  <si>
    <t>OK</t>
  </si>
  <si>
    <t>DE ACUERDO CON LAS EXCEPCIONES PROPUESTAS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</si>
</sst>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Arial"/>
      <family val="2"/>
    </font>
    <font>
      <b/>
      <sz val="11"/>
      <color theme="1"/>
      <name val="Calibri"/>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9" borderId="1" xfId="0" applyFont="1" applyFill="1" applyBorder="1" applyAlignment="1">
      <alignment horizontal="justify" vertical="top" wrapText="1"/>
    </xf>
    <xf numFmtId="0" fontId="0" fillId="9" borderId="1" xfId="0" applyFill="1" applyBorder="1" applyAlignment="1">
      <alignment horizontal="justify" vertical="top" wrapText="1"/>
    </xf>
    <xf numFmtId="0" fontId="7" fillId="0" borderId="15" xfId="0" applyFont="1" applyBorder="1" applyAlignment="1">
      <alignment horizontal="left" vertical="top"/>
    </xf>
    <xf numFmtId="0" fontId="8" fillId="0" borderId="16" xfId="0" applyFont="1" applyBorder="1"/>
    <xf numFmtId="14" fontId="7" fillId="0" borderId="15" xfId="0" applyNumberFormat="1" applyFont="1" applyBorder="1" applyAlignment="1">
      <alignment horizontal="left" vertical="top"/>
    </xf>
    <xf numFmtId="0" fontId="0" fillId="7" borderId="1" xfId="0" applyFill="1" applyBorder="1" applyAlignment="1">
      <alignment horizontal="justify" vertical="top"/>
    </xf>
    <xf numFmtId="0" fontId="7" fillId="8" borderId="15" xfId="0" applyFont="1" applyFill="1" applyBorder="1" applyAlignment="1">
      <alignment horizontal="left" vertical="top"/>
    </xf>
    <xf numFmtId="0" fontId="8" fillId="8" borderId="16" xfId="0" applyFont="1" applyFill="1" applyBorder="1"/>
    <xf numFmtId="3" fontId="0" fillId="7" borderId="1" xfId="0" applyNumberFormat="1" applyFill="1" applyBorder="1" applyAlignment="1">
      <alignment horizontal="justify" vertical="top"/>
    </xf>
    <xf numFmtId="0" fontId="7" fillId="0" borderId="16" xfId="0" applyFont="1" applyBorder="1" applyAlignment="1">
      <alignment horizontal="left" vertical="top"/>
    </xf>
    <xf numFmtId="3" fontId="7" fillId="0" borderId="15" xfId="0" applyNumberFormat="1" applyFont="1" applyBorder="1" applyAlignment="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0" fontId="8" fillId="0" borderId="23" xfId="0" applyFont="1" applyBorder="1"/>
    <xf numFmtId="14" fontId="7"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7" fillId="8" borderId="15" xfId="0" applyNumberFormat="1" applyFont="1" applyFill="1" applyBorder="1" applyAlignment="1">
      <alignment horizontal="left"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3" fillId="2" borderId="6" xfId="0" applyFont="1" applyFill="1" applyBorder="1" applyAlignment="1">
      <alignment horizontal="center" vertical="top"/>
    </xf>
    <xf numFmtId="0" fontId="0" fillId="7" borderId="24" xfId="0" applyFill="1" applyBorder="1" applyAlignment="1">
      <alignment horizontal="left" vertical="top" wrapText="1"/>
    </xf>
    <xf numFmtId="0" fontId="0" fillId="7" borderId="25" xfId="0" applyFill="1" applyBorder="1" applyAlignment="1">
      <alignment horizontal="left" vertical="top" wrapText="1"/>
    </xf>
    <xf numFmtId="0" fontId="0" fillId="0" borderId="2" xfId="0" applyBorder="1" applyAlignment="1">
      <alignment horizontal="left" vertical="top"/>
    </xf>
    <xf numFmtId="0" fontId="0" fillId="0" borderId="17" xfId="0" applyBorder="1" applyAlignment="1">
      <alignment horizontal="left" vertical="top"/>
    </xf>
    <xf numFmtId="0" fontId="0" fillId="9" borderId="2" xfId="0" applyFill="1" applyBorder="1" applyAlignment="1">
      <alignment horizontal="justify" vertical="top"/>
    </xf>
    <xf numFmtId="0" fontId="0" fillId="9" borderId="3" xfId="0" applyFill="1" applyBorder="1" applyAlignment="1">
      <alignment horizontal="justify" vertical="top"/>
    </xf>
    <xf numFmtId="164" fontId="7"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9" borderId="1" xfId="0" applyFill="1" applyBorder="1" applyAlignment="1">
      <alignment horizontal="justify" vertical="top"/>
    </xf>
    <xf numFmtId="0" fontId="8" fillId="0" borderId="16" xfId="0" applyFont="1" applyBorder="1" applyAlignment="1">
      <alignment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78"/>
  <sheetViews>
    <sheetView topLeftCell="A7" zoomScale="70" zoomScaleNormal="70" workbookViewId="0">
      <selection activeCell="B19" sqref="B19:C19"/>
    </sheetView>
  </sheetViews>
  <sheetFormatPr baseColWidth="10" defaultColWidth="0" defaultRowHeight="15" x14ac:dyDescent="0.25"/>
  <cols>
    <col min="1" max="1" width="53.42578125" style="8" customWidth="1"/>
    <col min="2" max="2" width="55.140625" style="8" customWidth="1"/>
    <col min="3" max="3" width="25" style="8" customWidth="1"/>
    <col min="4" max="16384" width="11.42578125" style="2" hidden="1"/>
  </cols>
  <sheetData>
    <row r="1" spans="1:3" ht="18.75" x14ac:dyDescent="0.25">
      <c r="A1" s="68" t="s">
        <v>0</v>
      </c>
      <c r="B1" s="68"/>
      <c r="C1" s="68"/>
    </row>
    <row r="2" spans="1:3" x14ac:dyDescent="0.25">
      <c r="A2" s="5" t="s">
        <v>1</v>
      </c>
      <c r="B2" s="76" t="s">
        <v>158</v>
      </c>
      <c r="C2" s="77"/>
    </row>
    <row r="3" spans="1:3" x14ac:dyDescent="0.25">
      <c r="A3" s="5" t="s">
        <v>2</v>
      </c>
      <c r="B3" s="78" t="s">
        <v>159</v>
      </c>
      <c r="C3" s="79"/>
    </row>
    <row r="4" spans="1:3" ht="48.75" customHeight="1" x14ac:dyDescent="0.25">
      <c r="A4" s="5" t="s">
        <v>154</v>
      </c>
      <c r="B4" s="80" t="s">
        <v>157</v>
      </c>
      <c r="C4" s="79"/>
    </row>
    <row r="5" spans="1:3" ht="201.75" customHeight="1" x14ac:dyDescent="0.2">
      <c r="A5" s="5" t="s">
        <v>4</v>
      </c>
      <c r="B5" s="55" t="s">
        <v>156</v>
      </c>
      <c r="C5" s="47"/>
    </row>
    <row r="6" spans="1:3" ht="23.1" customHeight="1" x14ac:dyDescent="0.25">
      <c r="A6" s="44" t="s">
        <v>5</v>
      </c>
      <c r="B6" s="82" t="s">
        <v>6</v>
      </c>
      <c r="C6" s="82"/>
    </row>
    <row r="7" spans="1:3" x14ac:dyDescent="0.25">
      <c r="A7" s="45" t="s">
        <v>7</v>
      </c>
      <c r="B7" s="73" t="s">
        <v>144</v>
      </c>
      <c r="C7" s="74"/>
    </row>
    <row r="8" spans="1:3" ht="30" x14ac:dyDescent="0.2">
      <c r="A8" s="27" t="s">
        <v>9</v>
      </c>
      <c r="B8" s="55" t="s">
        <v>160</v>
      </c>
      <c r="C8" s="83"/>
    </row>
    <row r="9" spans="1:3" ht="20.25" customHeight="1" x14ac:dyDescent="0.2">
      <c r="A9" s="27" t="s">
        <v>10</v>
      </c>
      <c r="B9" s="54" t="s">
        <v>161</v>
      </c>
      <c r="C9" s="47"/>
    </row>
    <row r="10" spans="1:3" ht="15.75" customHeight="1" x14ac:dyDescent="0.2">
      <c r="A10" s="27" t="s">
        <v>11</v>
      </c>
      <c r="B10" s="55" t="s">
        <v>162</v>
      </c>
      <c r="C10" s="47"/>
    </row>
    <row r="11" spans="1:3" x14ac:dyDescent="0.2">
      <c r="A11" s="28" t="s">
        <v>12</v>
      </c>
      <c r="B11" s="55" t="s">
        <v>163</v>
      </c>
      <c r="C11" s="47"/>
    </row>
    <row r="12" spans="1:3" ht="33" customHeight="1" x14ac:dyDescent="0.2">
      <c r="A12" s="5" t="s">
        <v>13</v>
      </c>
      <c r="B12" s="55" t="s">
        <v>164</v>
      </c>
      <c r="C12" s="47"/>
    </row>
    <row r="13" spans="1:3" x14ac:dyDescent="0.2">
      <c r="A13" s="5" t="s">
        <v>14</v>
      </c>
      <c r="B13" s="55" t="s">
        <v>165</v>
      </c>
      <c r="C13" s="47"/>
    </row>
    <row r="14" spans="1:3" x14ac:dyDescent="0.2">
      <c r="A14" s="5" t="s">
        <v>15</v>
      </c>
      <c r="B14" s="55" t="s">
        <v>166</v>
      </c>
      <c r="C14" s="47"/>
    </row>
    <row r="15" spans="1:3" ht="15" customHeight="1" x14ac:dyDescent="0.25">
      <c r="A15" s="5" t="s">
        <v>16</v>
      </c>
      <c r="B15" s="67" t="s">
        <v>168</v>
      </c>
      <c r="C15" s="67"/>
    </row>
    <row r="16" spans="1:3" x14ac:dyDescent="0.25">
      <c r="A16" s="5" t="s">
        <v>17</v>
      </c>
      <c r="B16" s="71" t="s">
        <v>169</v>
      </c>
      <c r="C16" s="72"/>
    </row>
    <row r="17" spans="1:3" ht="18.75" customHeight="1" x14ac:dyDescent="0.25">
      <c r="A17" s="5" t="s">
        <v>18</v>
      </c>
      <c r="B17" s="71" t="s">
        <v>170</v>
      </c>
      <c r="C17" s="72"/>
    </row>
    <row r="18" spans="1:3" x14ac:dyDescent="0.25">
      <c r="A18" s="5" t="s">
        <v>19</v>
      </c>
      <c r="B18" s="66" t="s">
        <v>171</v>
      </c>
      <c r="C18" s="66"/>
    </row>
    <row r="19" spans="1:3" ht="17.25" customHeight="1" x14ac:dyDescent="0.2">
      <c r="A19" s="5" t="s">
        <v>20</v>
      </c>
      <c r="B19" s="75" t="s">
        <v>172</v>
      </c>
      <c r="C19" s="47"/>
    </row>
    <row r="20" spans="1:3" ht="36.75" customHeight="1" x14ac:dyDescent="0.25">
      <c r="A20" s="5" t="s">
        <v>21</v>
      </c>
      <c r="B20" s="69" t="s">
        <v>173</v>
      </c>
      <c r="C20" s="70"/>
    </row>
    <row r="21" spans="1:3" x14ac:dyDescent="0.25">
      <c r="A21" s="5" t="s">
        <v>22</v>
      </c>
      <c r="B21" s="66" t="s">
        <v>143</v>
      </c>
      <c r="C21" s="66"/>
    </row>
    <row r="22" spans="1:3" x14ac:dyDescent="0.2">
      <c r="A22" s="43" t="s">
        <v>23</v>
      </c>
      <c r="B22" s="65" t="s">
        <v>167</v>
      </c>
      <c r="C22" s="51"/>
    </row>
    <row r="23" spans="1:3" ht="18" customHeight="1" x14ac:dyDescent="0.25">
      <c r="A23" s="27" t="s">
        <v>24</v>
      </c>
      <c r="B23" s="63" t="s">
        <v>174</v>
      </c>
      <c r="C23" s="64"/>
    </row>
    <row r="24" spans="1:3" ht="20.25" customHeight="1" x14ac:dyDescent="0.2">
      <c r="A24" s="27" t="s">
        <v>25</v>
      </c>
      <c r="B24" s="62" t="s">
        <v>174</v>
      </c>
      <c r="C24" s="47"/>
    </row>
    <row r="25" spans="1:3" ht="100.5" customHeight="1" x14ac:dyDescent="0.25">
      <c r="A25" s="81" t="s">
        <v>26</v>
      </c>
      <c r="B25" s="56" t="s">
        <v>175</v>
      </c>
      <c r="C25" s="57"/>
    </row>
    <row r="26" spans="1:3" x14ac:dyDescent="0.25">
      <c r="A26" s="81"/>
      <c r="B26" s="58"/>
      <c r="C26" s="59"/>
    </row>
    <row r="27" spans="1:3" ht="75.75" customHeight="1" x14ac:dyDescent="0.25">
      <c r="A27" s="81"/>
      <c r="B27" s="60"/>
      <c r="C27" s="61"/>
    </row>
    <row r="28" spans="1:3" x14ac:dyDescent="0.2">
      <c r="A28" s="27" t="s">
        <v>27</v>
      </c>
      <c r="B28" s="46" t="s">
        <v>176</v>
      </c>
      <c r="C28" s="47"/>
    </row>
    <row r="29" spans="1:3" x14ac:dyDescent="0.25">
      <c r="A29" s="27" t="s">
        <v>28</v>
      </c>
      <c r="B29" s="52">
        <v>67010660</v>
      </c>
      <c r="C29" s="49"/>
    </row>
    <row r="30" spans="1:3" x14ac:dyDescent="0.2">
      <c r="A30" s="43" t="s">
        <v>29</v>
      </c>
      <c r="B30" s="50" t="s">
        <v>177</v>
      </c>
      <c r="C30" s="51"/>
    </row>
    <row r="31" spans="1:3" x14ac:dyDescent="0.25">
      <c r="A31" s="27" t="s">
        <v>30</v>
      </c>
      <c r="B31" s="49" t="s">
        <v>178</v>
      </c>
      <c r="C31" s="49"/>
    </row>
    <row r="32" spans="1:3" x14ac:dyDescent="0.25">
      <c r="A32" s="27" t="s">
        <v>31</v>
      </c>
      <c r="B32" s="46" t="s">
        <v>179</v>
      </c>
      <c r="C32" s="53"/>
    </row>
    <row r="33" spans="1:3" x14ac:dyDescent="0.2">
      <c r="A33" s="5" t="s">
        <v>155</v>
      </c>
      <c r="B33" s="48" t="s">
        <v>180</v>
      </c>
      <c r="C33" s="47"/>
    </row>
    <row r="34" spans="1:3" ht="45" x14ac:dyDescent="0.2">
      <c r="A34" s="5" t="s">
        <v>32</v>
      </c>
      <c r="B34" s="46" t="s">
        <v>181</v>
      </c>
      <c r="C34" s="47"/>
    </row>
    <row r="35" spans="1:3" ht="15" customHeight="1" x14ac:dyDescent="0.25"/>
    <row r="36" spans="1:3" ht="15" customHeight="1" x14ac:dyDescent="0.25"/>
    <row r="43" spans="1:3" ht="15" customHeight="1" x14ac:dyDescent="0.25"/>
    <row r="48" spans="1:3" ht="18" customHeight="1" x14ac:dyDescent="0.25"/>
    <row r="51" spans="6:6" x14ac:dyDescent="0.25">
      <c r="F51" s="4"/>
    </row>
    <row r="52" spans="6:6" x14ac:dyDescent="0.25">
      <c r="F52" s="4"/>
    </row>
    <row r="53" spans="6:6" x14ac:dyDescent="0.25">
      <c r="F53" s="4"/>
    </row>
    <row r="64" spans="6:6" ht="36" customHeight="1" x14ac:dyDescent="0.25"/>
    <row r="76" ht="33.75" customHeight="1" x14ac:dyDescent="0.25"/>
    <row r="77" ht="33.75" customHeight="1" x14ac:dyDescent="0.25"/>
    <row r="78"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 ref="B9:C9"/>
    <mergeCell ref="B10:C10"/>
    <mergeCell ref="B25:C27"/>
    <mergeCell ref="B24:C24"/>
    <mergeCell ref="B23:C23"/>
    <mergeCell ref="B22:C22"/>
    <mergeCell ref="B11:C11"/>
    <mergeCell ref="B12:C12"/>
    <mergeCell ref="B13:C13"/>
    <mergeCell ref="B21:C21"/>
    <mergeCell ref="B15:C15"/>
    <mergeCell ref="B34:C34"/>
    <mergeCell ref="B33:C33"/>
    <mergeCell ref="B31:C31"/>
    <mergeCell ref="B30:C30"/>
    <mergeCell ref="B29:C29"/>
    <mergeCell ref="B32:C3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Hoja2!$I$1:$I$7</xm:f>
          </x14:formula1>
          <xm:sqref>B21:C21</xm:sqref>
        </x14:dataValidation>
        <x14:dataValidation type="list" allowBlank="1" showInputMessage="1" showErrorMessage="1" xr:uid="{00000000-0002-0000-0000-000001000000}">
          <x14:formula1>
            <xm:f>Hoja2!$K$1:$K$2</xm:f>
          </x14:formula1>
          <xm:sqref>B6:C6</xm:sqref>
        </x14:dataValidation>
        <x14:dataValidation type="list" allowBlank="1" showInputMessage="1" showErrorMessage="1" xr:uid="{00000000-0002-0000-0000-000002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85" zoomScaleNormal="85" workbookViewId="0">
      <selection activeCell="C19" sqref="C1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33</v>
      </c>
      <c r="B1" s="84"/>
      <c r="C1" s="84"/>
    </row>
    <row r="2" spans="1:3" ht="15.75" customHeight="1" x14ac:dyDescent="0.25">
      <c r="A2" s="20" t="s">
        <v>34</v>
      </c>
      <c r="B2" s="85" t="s">
        <v>183</v>
      </c>
      <c r="C2" s="86"/>
    </row>
    <row r="3" spans="1:3" s="2" customFormat="1" x14ac:dyDescent="0.25">
      <c r="A3" s="5" t="s">
        <v>1</v>
      </c>
      <c r="B3" s="67" t="str">
        <f>'AUTOS  NOTA 322'!B2:C2</f>
        <v>760013103004-2024-00104-00</v>
      </c>
      <c r="C3" s="67"/>
    </row>
    <row r="4" spans="1:3" s="2" customFormat="1" x14ac:dyDescent="0.25">
      <c r="A4" s="5" t="s">
        <v>2</v>
      </c>
      <c r="B4" s="67" t="str">
        <f>'AUTOS  NOTA 322'!B3:C3</f>
        <v>JUZGADO CUARTO CIVIL DEL CIRCUITO DE CALI</v>
      </c>
      <c r="C4" s="67"/>
    </row>
    <row r="5" spans="1:3" s="2" customFormat="1" x14ac:dyDescent="0.25">
      <c r="A5" s="5" t="s">
        <v>3</v>
      </c>
      <c r="B5" s="67" t="str">
        <f>'AUTOS  NOTA 322'!B4:C4</f>
        <v xml:space="preserve">1. Hernán Correa Ahunca, C.C. 94.417.673 (conductor vehículo TMP104)
2. Lina María Mejía Gómez, C.C. 67.010.660 (propietaria vehículo TMP104)
3. Allianz Seguros S.A. (aseguradora vehículo TMP104)
</v>
      </c>
      <c r="C5" s="67"/>
    </row>
    <row r="6" spans="1:3" s="2" customFormat="1" x14ac:dyDescent="0.25">
      <c r="A6" s="5" t="s">
        <v>4</v>
      </c>
      <c r="B6" s="67"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67"/>
    </row>
    <row r="7" spans="1:3" s="2" customFormat="1" x14ac:dyDescent="0.25">
      <c r="A7" s="5" t="s">
        <v>5</v>
      </c>
      <c r="B7" s="67" t="str">
        <f>'AUTOS  NOTA 322'!B6:C6</f>
        <v>DEMANDA DIRECTA</v>
      </c>
      <c r="C7" s="67"/>
    </row>
    <row r="8" spans="1:3" s="2" customFormat="1" x14ac:dyDescent="0.25">
      <c r="A8" s="30" t="s">
        <v>35</v>
      </c>
      <c r="B8" s="67" t="str">
        <f>'AUTOS  NOTA 322'!B7:C8</f>
        <v>Edison Ballesteros Olave</v>
      </c>
      <c r="C8" s="67"/>
    </row>
    <row r="9" spans="1:3" x14ac:dyDescent="0.25">
      <c r="A9" s="20" t="s">
        <v>36</v>
      </c>
      <c r="B9" s="67">
        <v>21273218</v>
      </c>
      <c r="C9" s="67"/>
    </row>
    <row r="10" spans="1:3" x14ac:dyDescent="0.25">
      <c r="A10" s="20" t="s">
        <v>37</v>
      </c>
      <c r="B10" s="67" t="s">
        <v>114</v>
      </c>
      <c r="C10" s="67"/>
    </row>
    <row r="11" spans="1:3" x14ac:dyDescent="0.25">
      <c r="A11" s="20" t="s">
        <v>38</v>
      </c>
      <c r="B11" s="99">
        <v>4000000000</v>
      </c>
      <c r="C11" s="100"/>
    </row>
    <row r="12" spans="1:3" x14ac:dyDescent="0.25">
      <c r="A12" s="20" t="s">
        <v>39</v>
      </c>
      <c r="B12" s="99">
        <v>1500000</v>
      </c>
      <c r="C12" s="100"/>
    </row>
    <row r="13" spans="1:3" x14ac:dyDescent="0.25">
      <c r="A13" s="20" t="s">
        <v>40</v>
      </c>
      <c r="B13" s="78" t="s">
        <v>115</v>
      </c>
      <c r="C13" s="79"/>
    </row>
    <row r="14" spans="1:3" x14ac:dyDescent="0.25">
      <c r="A14" s="20" t="s">
        <v>41</v>
      </c>
      <c r="B14" s="66" t="s">
        <v>182</v>
      </c>
      <c r="C14" s="67"/>
    </row>
    <row r="15" spans="1:3" x14ac:dyDescent="0.25">
      <c r="A15" s="20" t="s">
        <v>42</v>
      </c>
      <c r="B15" s="67" t="s">
        <v>110</v>
      </c>
      <c r="C15" s="67"/>
    </row>
    <row r="16" spans="1:3" x14ac:dyDescent="0.25">
      <c r="A16" s="20" t="s">
        <v>43</v>
      </c>
      <c r="B16" s="67" t="s">
        <v>110</v>
      </c>
      <c r="C16" s="67"/>
    </row>
    <row r="17" spans="1:3" x14ac:dyDescent="0.25">
      <c r="A17" s="101" t="s">
        <v>44</v>
      </c>
      <c r="B17" s="67" t="s">
        <v>132</v>
      </c>
      <c r="C17" s="67"/>
    </row>
    <row r="18" spans="1:3" x14ac:dyDescent="0.25">
      <c r="A18" s="102"/>
      <c r="B18" s="10" t="s">
        <v>45</v>
      </c>
      <c r="C18" s="10" t="s">
        <v>46</v>
      </c>
    </row>
    <row r="19" spans="1:3" x14ac:dyDescent="0.25">
      <c r="A19" s="102"/>
      <c r="B19" s="6" t="s">
        <v>47</v>
      </c>
      <c r="C19" s="6"/>
    </row>
    <row r="20" spans="1:3" x14ac:dyDescent="0.25">
      <c r="A20" s="102"/>
      <c r="B20" s="6"/>
      <c r="C20" s="6"/>
    </row>
    <row r="21" spans="1:3" x14ac:dyDescent="0.25">
      <c r="A21" s="103"/>
      <c r="B21" s="6"/>
      <c r="C21" s="6"/>
    </row>
    <row r="22" spans="1:3" x14ac:dyDescent="0.25">
      <c r="A22" s="20" t="s">
        <v>48</v>
      </c>
      <c r="B22" s="67"/>
      <c r="C22" s="67"/>
    </row>
    <row r="23" spans="1:3" x14ac:dyDescent="0.25">
      <c r="A23" s="20" t="s">
        <v>49</v>
      </c>
      <c r="B23" s="85"/>
      <c r="C23" s="86"/>
    </row>
    <row r="24" spans="1:3" x14ac:dyDescent="0.25">
      <c r="A24" s="20" t="s">
        <v>50</v>
      </c>
      <c r="B24" s="67" t="s">
        <v>128</v>
      </c>
      <c r="C24" s="67"/>
    </row>
    <row r="25" spans="1:3" x14ac:dyDescent="0.25">
      <c r="A25" s="20" t="s">
        <v>51</v>
      </c>
      <c r="B25" s="67"/>
      <c r="C25" s="67"/>
    </row>
    <row r="26" spans="1:3" x14ac:dyDescent="0.25">
      <c r="A26" s="20" t="s">
        <v>52</v>
      </c>
      <c r="B26" s="67"/>
      <c r="C26" s="67"/>
    </row>
    <row r="27" spans="1:3" x14ac:dyDescent="0.25">
      <c r="A27" s="19" t="s">
        <v>53</v>
      </c>
      <c r="B27" s="67"/>
      <c r="C27" s="67"/>
    </row>
    <row r="28" spans="1:3" x14ac:dyDescent="0.25">
      <c r="A28" s="87" t="s">
        <v>54</v>
      </c>
      <c r="B28" s="87"/>
      <c r="C28" s="87"/>
    </row>
    <row r="29" spans="1:3" x14ac:dyDescent="0.25">
      <c r="A29" s="97" t="s">
        <v>55</v>
      </c>
      <c r="B29" s="98"/>
      <c r="C29" s="11"/>
    </row>
    <row r="30" spans="1:3" x14ac:dyDescent="0.25">
      <c r="A30" s="97" t="s">
        <v>56</v>
      </c>
      <c r="B30" s="98"/>
      <c r="C30" s="11"/>
    </row>
    <row r="31" spans="1:3" x14ac:dyDescent="0.25">
      <c r="A31" s="97" t="s">
        <v>57</v>
      </c>
      <c r="B31" s="98"/>
      <c r="C31" s="12"/>
    </row>
    <row r="32" spans="1:3" x14ac:dyDescent="0.25">
      <c r="A32" s="97" t="s">
        <v>58</v>
      </c>
      <c r="B32" s="98"/>
      <c r="C32" s="11"/>
    </row>
    <row r="33" spans="1:3" x14ac:dyDescent="0.25">
      <c r="A33" s="97" t="s">
        <v>59</v>
      </c>
      <c r="B33" s="98"/>
      <c r="C33" s="11"/>
    </row>
    <row r="34" spans="1:3" x14ac:dyDescent="0.25">
      <c r="A34" s="97" t="s">
        <v>60</v>
      </c>
      <c r="B34" s="98"/>
      <c r="C34" s="13"/>
    </row>
    <row r="35" spans="1:3" x14ac:dyDescent="0.25">
      <c r="A35" s="88" t="s">
        <v>61</v>
      </c>
      <c r="B35" s="89"/>
      <c r="C35" s="14"/>
    </row>
    <row r="36" spans="1:3" x14ac:dyDescent="0.25">
      <c r="A36" s="88" t="s">
        <v>62</v>
      </c>
      <c r="B36" s="89"/>
      <c r="C36" s="15"/>
    </row>
    <row r="37" spans="1:3" x14ac:dyDescent="0.25">
      <c r="A37" s="90" t="s">
        <v>63</v>
      </c>
      <c r="B37" s="91"/>
      <c r="C37" s="15"/>
    </row>
    <row r="38" spans="1:3" x14ac:dyDescent="0.25">
      <c r="A38" s="92"/>
      <c r="B38" s="93"/>
      <c r="C38" s="15"/>
    </row>
    <row r="39" spans="1:3" x14ac:dyDescent="0.25">
      <c r="A39" s="94"/>
      <c r="B39" s="95"/>
      <c r="C39" s="15"/>
    </row>
    <row r="40" spans="1:3" x14ac:dyDescent="0.25">
      <c r="A40" s="96" t="s">
        <v>64</v>
      </c>
      <c r="B40" s="96"/>
      <c r="C40" s="96"/>
    </row>
    <row r="41" spans="1:3" x14ac:dyDescent="0.25">
      <c r="A41" s="17" t="s">
        <v>65</v>
      </c>
      <c r="B41" s="18"/>
      <c r="C41" s="15"/>
    </row>
    <row r="42" spans="1:3" x14ac:dyDescent="0.25">
      <c r="A42" s="88" t="s">
        <v>66</v>
      </c>
      <c r="B42" s="89"/>
      <c r="C42" s="15"/>
    </row>
    <row r="43" spans="1:3" x14ac:dyDescent="0.25">
      <c r="A43" s="88" t="s">
        <v>67</v>
      </c>
      <c r="B43" s="89"/>
      <c r="C43" s="15"/>
    </row>
    <row r="44" spans="1:3" x14ac:dyDescent="0.25">
      <c r="A44" s="17" t="s">
        <v>68</v>
      </c>
      <c r="B44" s="18"/>
      <c r="C44" s="15"/>
    </row>
    <row r="45" spans="1:3" x14ac:dyDescent="0.25">
      <c r="A45" s="17" t="s">
        <v>69</v>
      </c>
      <c r="B45" s="18"/>
      <c r="C45" s="15"/>
    </row>
    <row r="46" spans="1:3" x14ac:dyDescent="0.25">
      <c r="A46" s="88" t="s">
        <v>70</v>
      </c>
      <c r="B46" s="89"/>
      <c r="C46" s="15"/>
    </row>
    <row r="47" spans="1:3" x14ac:dyDescent="0.25">
      <c r="A47" s="17" t="s">
        <v>71</v>
      </c>
      <c r="B47" s="16"/>
      <c r="C47" s="15"/>
    </row>
    <row r="48" spans="1:3" x14ac:dyDescent="0.25">
      <c r="A48" s="88" t="s">
        <v>72</v>
      </c>
      <c r="B48" s="89"/>
      <c r="C48" s="15"/>
    </row>
    <row r="49" spans="1:3" x14ac:dyDescent="0.25">
      <c r="A49" s="88" t="s">
        <v>73</v>
      </c>
      <c r="B49" s="89"/>
      <c r="C49" s="15"/>
    </row>
    <row r="50" spans="1:3" x14ac:dyDescent="0.25">
      <c r="A50" s="88" t="s">
        <v>63</v>
      </c>
      <c r="B50" s="8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0" zoomScaleNormal="100" workbookViewId="0">
      <selection activeCell="B44" sqref="B44:C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74</v>
      </c>
      <c r="B1" s="84"/>
      <c r="C1" s="84"/>
    </row>
    <row r="2" spans="1:9" ht="15" customHeight="1" x14ac:dyDescent="0.25">
      <c r="A2" s="34" t="s">
        <v>34</v>
      </c>
      <c r="B2" s="108" t="str">
        <f>'AUTOS NOTA 321'!B2:C2</f>
        <v>SINIESTRO  86719941  LEGIS APJ32477</v>
      </c>
      <c r="C2" s="109"/>
    </row>
    <row r="3" spans="1:9" x14ac:dyDescent="0.25">
      <c r="A3" s="35" t="s">
        <v>1</v>
      </c>
      <c r="B3" s="112" t="str">
        <f>'AUTOS  NOTA 322'!B2:C2</f>
        <v>760013103004-2024-00104-00</v>
      </c>
      <c r="C3" s="112"/>
    </row>
    <row r="4" spans="1:9" x14ac:dyDescent="0.25">
      <c r="A4" s="35" t="s">
        <v>2</v>
      </c>
      <c r="B4" s="112" t="str">
        <f>'AUTOS  NOTA 322'!B3:C3</f>
        <v>JUZGADO CUARTO CIVIL DEL CIRCUITO DE CALI</v>
      </c>
      <c r="C4" s="112"/>
    </row>
    <row r="5" spans="1:9" x14ac:dyDescent="0.25">
      <c r="A5" s="35" t="s">
        <v>3</v>
      </c>
      <c r="B5" s="112" t="str">
        <f>'AUTOS  NOTA 322'!B4:C4</f>
        <v xml:space="preserve">1. Hernán Correa Ahunca, C.C. 94.417.673 (conductor vehículo TMP104)
2. Lina María Mejía Gómez, C.C. 67.010.660 (propietaria vehículo TMP104)
3. Allianz Seguros S.A. (aseguradora vehículo TMP104)
</v>
      </c>
      <c r="C5" s="112"/>
    </row>
    <row r="6" spans="1:9" ht="15" customHeight="1" x14ac:dyDescent="0.25">
      <c r="A6" s="35" t="s">
        <v>4</v>
      </c>
      <c r="B6" s="112"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112"/>
    </row>
    <row r="7" spans="1:9" x14ac:dyDescent="0.25">
      <c r="A7" s="35" t="s">
        <v>5</v>
      </c>
      <c r="B7" s="112" t="str">
        <f>'AUTOS  NOTA 322'!B6:C6</f>
        <v>DEMANDA DIRECTA</v>
      </c>
      <c r="C7" s="112"/>
    </row>
    <row r="8" spans="1:9" x14ac:dyDescent="0.25">
      <c r="A8" s="37" t="s">
        <v>35</v>
      </c>
      <c r="B8" s="112" t="str">
        <f>'AUTOS  NOTA 322'!B7:C8</f>
        <v>Edison Ballesteros Olave</v>
      </c>
      <c r="C8" s="112"/>
    </row>
    <row r="9" spans="1:9" ht="30" x14ac:dyDescent="0.25">
      <c r="A9" s="35" t="s">
        <v>75</v>
      </c>
      <c r="B9" s="106">
        <f>SUM(C11,C12,C14,C15,C17)</f>
        <v>2306809931</v>
      </c>
      <c r="C9" s="107"/>
    </row>
    <row r="10" spans="1:9" x14ac:dyDescent="0.25">
      <c r="A10" s="113" t="s">
        <v>76</v>
      </c>
      <c r="B10" s="110" t="s">
        <v>77</v>
      </c>
      <c r="C10" s="111"/>
    </row>
    <row r="11" spans="1:9" x14ac:dyDescent="0.25">
      <c r="A11" s="113"/>
      <c r="B11" s="36" t="s">
        <v>78</v>
      </c>
      <c r="C11" s="31">
        <v>122809931</v>
      </c>
    </row>
    <row r="12" spans="1:9" x14ac:dyDescent="0.25">
      <c r="A12" s="113"/>
      <c r="B12" s="36" t="s">
        <v>79</v>
      </c>
      <c r="C12" s="31"/>
    </row>
    <row r="13" spans="1:9" x14ac:dyDescent="0.25">
      <c r="A13" s="113"/>
      <c r="B13" s="110"/>
      <c r="C13" s="111"/>
    </row>
    <row r="14" spans="1:9" x14ac:dyDescent="0.25">
      <c r="A14" s="113"/>
      <c r="B14" s="36" t="s">
        <v>80</v>
      </c>
      <c r="C14" s="39">
        <v>1014000000</v>
      </c>
    </row>
    <row r="15" spans="1:9" ht="30" x14ac:dyDescent="0.25">
      <c r="A15" s="113"/>
      <c r="B15" s="36" t="s">
        <v>184</v>
      </c>
      <c r="C15" s="39">
        <v>1170000000</v>
      </c>
      <c r="E15" t="s">
        <v>81</v>
      </c>
      <c r="F15" s="22">
        <v>0.7</v>
      </c>
    </row>
    <row r="16" spans="1:9" x14ac:dyDescent="0.25">
      <c r="A16" s="113"/>
      <c r="B16" s="110" t="s">
        <v>82</v>
      </c>
      <c r="C16" s="111"/>
      <c r="E16" t="s">
        <v>83</v>
      </c>
      <c r="F16" s="23">
        <v>0.3</v>
      </c>
      <c r="I16" s="25"/>
    </row>
    <row r="17" spans="1:9" x14ac:dyDescent="0.25">
      <c r="A17" s="113"/>
      <c r="B17" s="36"/>
      <c r="C17" s="40"/>
      <c r="F17" s="26"/>
      <c r="I17" s="25"/>
    </row>
    <row r="18" spans="1:9" ht="23.25" customHeight="1" x14ac:dyDescent="0.25">
      <c r="A18" s="38" t="s">
        <v>84</v>
      </c>
      <c r="B18" s="108" t="s">
        <v>81</v>
      </c>
      <c r="C18" s="109"/>
    </row>
    <row r="19" spans="1:9" ht="60" x14ac:dyDescent="0.25">
      <c r="A19" s="35" t="s">
        <v>85</v>
      </c>
      <c r="B19" s="120" t="s">
        <v>187</v>
      </c>
      <c r="C19" s="121"/>
    </row>
    <row r="20" spans="1:9" ht="15" customHeight="1" x14ac:dyDescent="0.25">
      <c r="A20" s="21" t="s">
        <v>86</v>
      </c>
      <c r="B20" s="117">
        <f>((C22+C23+C25+C26+C30+C28+C32+C34+C29+C33)-C37)*C36*C38</f>
        <v>337826579</v>
      </c>
      <c r="C20" s="117"/>
    </row>
    <row r="21" spans="1:9" x14ac:dyDescent="0.25">
      <c r="A21" s="7" t="s">
        <v>87</v>
      </c>
      <c r="B21" s="122" t="s">
        <v>77</v>
      </c>
      <c r="C21" s="123"/>
    </row>
    <row r="22" spans="1:9" x14ac:dyDescent="0.25">
      <c r="A22" s="104"/>
      <c r="B22" s="36" t="s">
        <v>78</v>
      </c>
      <c r="C22" s="31">
        <v>109326579</v>
      </c>
    </row>
    <row r="23" spans="1:9" x14ac:dyDescent="0.25">
      <c r="A23" s="105"/>
      <c r="B23" s="36" t="s">
        <v>79</v>
      </c>
      <c r="C23" s="31">
        <v>0</v>
      </c>
    </row>
    <row r="24" spans="1:9" x14ac:dyDescent="0.25">
      <c r="A24" s="105"/>
      <c r="B24" s="110" t="s">
        <v>88</v>
      </c>
      <c r="C24" s="111"/>
    </row>
    <row r="25" spans="1:9" x14ac:dyDescent="0.25">
      <c r="A25" s="105"/>
      <c r="B25" s="36" t="s">
        <v>80</v>
      </c>
      <c r="C25" s="31">
        <v>175000000</v>
      </c>
    </row>
    <row r="26" spans="1:9" ht="29.1" customHeight="1" x14ac:dyDescent="0.25">
      <c r="A26" s="105"/>
      <c r="B26" s="36" t="s">
        <v>89</v>
      </c>
      <c r="C26" s="31">
        <v>55000000</v>
      </c>
    </row>
    <row r="27" spans="1:9" x14ac:dyDescent="0.25">
      <c r="A27" s="105"/>
      <c r="B27" s="110" t="s">
        <v>90</v>
      </c>
      <c r="C27" s="111"/>
    </row>
    <row r="28" spans="1:9" x14ac:dyDescent="0.25">
      <c r="A28" s="105"/>
      <c r="B28" s="36" t="s">
        <v>185</v>
      </c>
      <c r="C28" s="31">
        <v>0</v>
      </c>
    </row>
    <row r="29" spans="1:9" x14ac:dyDescent="0.25">
      <c r="A29" s="105"/>
      <c r="B29" s="36" t="s">
        <v>78</v>
      </c>
      <c r="C29" s="31">
        <v>0</v>
      </c>
    </row>
    <row r="30" spans="1:9" x14ac:dyDescent="0.25">
      <c r="A30" s="105"/>
      <c r="B30" s="36" t="s">
        <v>79</v>
      </c>
      <c r="C30" s="31">
        <v>0</v>
      </c>
    </row>
    <row r="31" spans="1:9" x14ac:dyDescent="0.25">
      <c r="A31" s="105"/>
      <c r="B31" s="110" t="s">
        <v>91</v>
      </c>
      <c r="C31" s="111"/>
    </row>
    <row r="32" spans="1:9" x14ac:dyDescent="0.25">
      <c r="A32" s="105"/>
      <c r="B32" s="36"/>
      <c r="C32" s="31"/>
    </row>
    <row r="33" spans="1:3" x14ac:dyDescent="0.25">
      <c r="A33" s="105"/>
      <c r="B33" s="36" t="s">
        <v>78</v>
      </c>
      <c r="C33" s="31">
        <v>0</v>
      </c>
    </row>
    <row r="34" spans="1:3" x14ac:dyDescent="0.25">
      <c r="A34" s="105"/>
      <c r="B34" s="36" t="s">
        <v>79</v>
      </c>
      <c r="C34" s="31">
        <v>0</v>
      </c>
    </row>
    <row r="35" spans="1:3" x14ac:dyDescent="0.25">
      <c r="A35" s="105"/>
      <c r="B35" s="110" t="s">
        <v>92</v>
      </c>
      <c r="C35" s="111"/>
    </row>
    <row r="36" spans="1:3" x14ac:dyDescent="0.25">
      <c r="A36" s="105"/>
      <c r="B36" s="36" t="s">
        <v>93</v>
      </c>
      <c r="C36" s="32">
        <v>1</v>
      </c>
    </row>
    <row r="37" spans="1:3" x14ac:dyDescent="0.25">
      <c r="A37" s="105"/>
      <c r="B37" s="36" t="s">
        <v>39</v>
      </c>
      <c r="C37" s="33">
        <v>1500000</v>
      </c>
    </row>
    <row r="38" spans="1:3" x14ac:dyDescent="0.25">
      <c r="A38" s="105"/>
      <c r="B38" s="36" t="s">
        <v>94</v>
      </c>
      <c r="C38" s="32">
        <v>1</v>
      </c>
    </row>
    <row r="39" spans="1:3" x14ac:dyDescent="0.25">
      <c r="A39" s="24" t="s">
        <v>95</v>
      </c>
      <c r="B39" s="117">
        <f>IFERROR(B20*(VLOOKUP(B18,E15:F17,2,0)),16666)</f>
        <v>236478605.29999998</v>
      </c>
      <c r="C39" s="117"/>
    </row>
    <row r="40" spans="1:3" ht="93" customHeight="1" x14ac:dyDescent="0.25">
      <c r="A40" s="35" t="s">
        <v>96</v>
      </c>
      <c r="B40" s="118" t="s">
        <v>188</v>
      </c>
      <c r="C40" s="119"/>
    </row>
    <row r="41" spans="1:3" ht="211.5" customHeight="1" x14ac:dyDescent="0.25">
      <c r="A41" s="35" t="s">
        <v>97</v>
      </c>
      <c r="B41" s="115" t="s">
        <v>186</v>
      </c>
      <c r="C41" s="116"/>
    </row>
    <row r="42" spans="1:3" ht="26.1" customHeight="1" x14ac:dyDescent="0.25">
      <c r="A42" s="42" t="s">
        <v>98</v>
      </c>
      <c r="B42" s="42"/>
      <c r="C42" s="42"/>
    </row>
    <row r="43" spans="1:3" x14ac:dyDescent="0.25">
      <c r="A43" s="41" t="s">
        <v>99</v>
      </c>
      <c r="B43" s="114" t="s">
        <v>189</v>
      </c>
      <c r="C43" s="114"/>
    </row>
    <row r="44" spans="1:3" ht="41.1" customHeight="1" x14ac:dyDescent="0.25">
      <c r="A44" s="41" t="s">
        <v>100</v>
      </c>
      <c r="B44" s="114" t="s">
        <v>190</v>
      </c>
      <c r="C44" s="11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101</v>
      </c>
      <c r="B1" s="84"/>
      <c r="C1" s="84"/>
    </row>
    <row r="2" spans="1:3" x14ac:dyDescent="0.25">
      <c r="A2" s="20" t="s">
        <v>34</v>
      </c>
      <c r="B2" s="85" t="str">
        <f>'AUTOS NOTA 324'!B2:C2</f>
        <v>SINIESTRO  86719941  LEGIS APJ32477</v>
      </c>
      <c r="C2" s="86"/>
    </row>
    <row r="3" spans="1:3" x14ac:dyDescent="0.25">
      <c r="A3" s="5" t="s">
        <v>1</v>
      </c>
      <c r="B3" s="67" t="str">
        <f>'AUTOS  NOTA 322'!B2:C2</f>
        <v>760013103004-2024-00104-00</v>
      </c>
      <c r="C3" s="67"/>
    </row>
    <row r="4" spans="1:3" x14ac:dyDescent="0.25">
      <c r="A4" s="5" t="s">
        <v>2</v>
      </c>
      <c r="B4" s="67" t="str">
        <f>'AUTOS  NOTA 322'!B3:C3</f>
        <v>JUZGADO CUARTO CIVIL DEL CIRCUITO DE CALI</v>
      </c>
      <c r="C4" s="67"/>
    </row>
    <row r="5" spans="1:3" x14ac:dyDescent="0.25">
      <c r="A5" s="5" t="s">
        <v>3</v>
      </c>
      <c r="B5" s="67" t="str">
        <f>'AUTOS  NOTA 322'!B4:C4</f>
        <v xml:space="preserve">1. Hernán Correa Ahunca, C.C. 94.417.673 (conductor vehículo TMP104)
2. Lina María Mejía Gómez, C.C. 67.010.660 (propietaria vehículo TMP104)
3. Allianz Seguros S.A. (aseguradora vehículo TMP104)
</v>
      </c>
      <c r="C5" s="67"/>
    </row>
    <row r="6" spans="1:3" ht="15" customHeight="1" x14ac:dyDescent="0.25">
      <c r="A6" s="5" t="s">
        <v>4</v>
      </c>
      <c r="B6" s="67"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67"/>
    </row>
    <row r="7" spans="1:3" ht="15" customHeight="1" x14ac:dyDescent="0.25">
      <c r="A7" s="5" t="s">
        <v>5</v>
      </c>
      <c r="B7" s="67" t="str">
        <f>'AUTOS  NOTA 322'!B6:C6</f>
        <v>DEMANDA DIRECTA</v>
      </c>
      <c r="C7" s="67"/>
    </row>
    <row r="8" spans="1:3" ht="15" customHeight="1" x14ac:dyDescent="0.25">
      <c r="A8" s="30" t="s">
        <v>35</v>
      </c>
      <c r="B8" s="67" t="str">
        <f>'AUTOS  NOTA 322'!B7:C8</f>
        <v>Edison Ballesteros Olave</v>
      </c>
      <c r="C8" s="67"/>
    </row>
    <row r="9" spans="1:3" ht="18.95" customHeight="1" x14ac:dyDescent="0.25">
      <c r="A9" s="5" t="s">
        <v>102</v>
      </c>
      <c r="B9" s="67"/>
      <c r="C9" s="67"/>
    </row>
    <row r="10" spans="1:3" x14ac:dyDescent="0.25">
      <c r="A10" s="7" t="s">
        <v>87</v>
      </c>
      <c r="B10" s="126">
        <f>'AUTOS NOTA 324'!B20:C20</f>
        <v>337826579</v>
      </c>
      <c r="C10" s="126"/>
    </row>
    <row r="11" spans="1:3" x14ac:dyDescent="0.25">
      <c r="A11" s="7" t="s">
        <v>103</v>
      </c>
      <c r="B11" s="127">
        <f>'AUTOS NOTA 324'!B39:C39</f>
        <v>236478605.29999998</v>
      </c>
      <c r="C11" s="67"/>
    </row>
    <row r="12" spans="1:3" ht="30" x14ac:dyDescent="0.25">
      <c r="A12" s="7" t="s">
        <v>104</v>
      </c>
      <c r="B12" s="124"/>
      <c r="C12" s="125"/>
    </row>
    <row r="13" spans="1:3" ht="45" x14ac:dyDescent="0.25">
      <c r="A13" s="5" t="s">
        <v>105</v>
      </c>
      <c r="B13" s="67"/>
      <c r="C13" s="67"/>
    </row>
    <row r="14" spans="1:3" ht="45" x14ac:dyDescent="0.25">
      <c r="A14" s="5" t="s">
        <v>106</v>
      </c>
      <c r="B14" s="67"/>
      <c r="C14" s="67"/>
    </row>
    <row r="15" spans="1:3" x14ac:dyDescent="0.25">
      <c r="A15" s="5" t="s">
        <v>107</v>
      </c>
      <c r="B15" s="6"/>
      <c r="C15" s="6"/>
    </row>
    <row r="16" spans="1:3" x14ac:dyDescent="0.25">
      <c r="A16" s="7" t="s">
        <v>108</v>
      </c>
      <c r="B16" s="67"/>
      <c r="C16" s="67"/>
    </row>
    <row r="17" spans="1:3" x14ac:dyDescent="0.25">
      <c r="A17" s="6" t="s">
        <v>109</v>
      </c>
      <c r="B17" s="125"/>
      <c r="C17" s="12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110</v>
      </c>
      <c r="C1" s="9" t="s">
        <v>44</v>
      </c>
      <c r="D1" s="9" t="s">
        <v>111</v>
      </c>
      <c r="E1" s="3" t="s">
        <v>50</v>
      </c>
      <c r="F1" s="2" t="s">
        <v>81</v>
      </c>
      <c r="G1" s="4">
        <v>0</v>
      </c>
      <c r="H1" t="s">
        <v>18</v>
      </c>
      <c r="I1" t="s">
        <v>112</v>
      </c>
      <c r="K1" t="s">
        <v>113</v>
      </c>
      <c r="L1" s="29" t="s">
        <v>114</v>
      </c>
      <c r="M1" t="s">
        <v>115</v>
      </c>
      <c r="N1" t="s">
        <v>81</v>
      </c>
      <c r="O1" t="s">
        <v>116</v>
      </c>
    </row>
    <row r="2" spans="1:15" x14ac:dyDescent="0.25">
      <c r="A2" t="s">
        <v>115</v>
      </c>
      <c r="B2" t="s">
        <v>117</v>
      </c>
      <c r="C2" t="s">
        <v>118</v>
      </c>
      <c r="D2" s="2" t="s">
        <v>119</v>
      </c>
      <c r="E2" s="1" t="s">
        <v>120</v>
      </c>
      <c r="F2" s="2" t="s">
        <v>121</v>
      </c>
      <c r="G2" s="4">
        <v>0.7</v>
      </c>
      <c r="H2" t="s">
        <v>122</v>
      </c>
      <c r="I2" t="s">
        <v>123</v>
      </c>
      <c r="K2" t="s">
        <v>6</v>
      </c>
      <c r="L2" s="29" t="s">
        <v>124</v>
      </c>
      <c r="M2" t="s">
        <v>125</v>
      </c>
      <c r="N2" t="s">
        <v>83</v>
      </c>
      <c r="O2" t="s">
        <v>117</v>
      </c>
    </row>
    <row r="3" spans="1:15" x14ac:dyDescent="0.25">
      <c r="A3" t="s">
        <v>125</v>
      </c>
      <c r="C3" t="s">
        <v>126</v>
      </c>
      <c r="D3" s="2" t="s">
        <v>127</v>
      </c>
      <c r="E3" s="1" t="s">
        <v>128</v>
      </c>
      <c r="F3" s="2" t="s">
        <v>83</v>
      </c>
      <c r="G3" s="4">
        <v>0.3</v>
      </c>
      <c r="H3" t="s">
        <v>129</v>
      </c>
      <c r="I3" t="s">
        <v>130</v>
      </c>
      <c r="L3" s="29" t="s">
        <v>8</v>
      </c>
      <c r="M3" t="s">
        <v>131</v>
      </c>
      <c r="N3" t="s">
        <v>121</v>
      </c>
    </row>
    <row r="4" spans="1:15" x14ac:dyDescent="0.25">
      <c r="A4" t="s">
        <v>131</v>
      </c>
      <c r="C4" t="s">
        <v>132</v>
      </c>
      <c r="E4" s="1" t="s">
        <v>133</v>
      </c>
      <c r="H4" t="s">
        <v>134</v>
      </c>
      <c r="I4" t="s">
        <v>135</v>
      </c>
      <c r="L4" t="s">
        <v>136</v>
      </c>
    </row>
    <row r="5" spans="1:15" x14ac:dyDescent="0.25">
      <c r="A5" t="s">
        <v>137</v>
      </c>
      <c r="E5" s="1" t="s">
        <v>138</v>
      </c>
      <c r="H5" t="s">
        <v>139</v>
      </c>
      <c r="I5" t="s">
        <v>140</v>
      </c>
      <c r="L5" s="29" t="s">
        <v>141</v>
      </c>
    </row>
    <row r="6" spans="1:15" x14ac:dyDescent="0.25">
      <c r="E6" s="1" t="s">
        <v>142</v>
      </c>
      <c r="I6" t="s">
        <v>143</v>
      </c>
      <c r="L6" s="29" t="s">
        <v>144</v>
      </c>
    </row>
    <row r="7" spans="1:15" x14ac:dyDescent="0.25">
      <c r="E7" s="1" t="s">
        <v>145</v>
      </c>
      <c r="I7" t="s">
        <v>146</v>
      </c>
      <c r="L7" s="29" t="s">
        <v>147</v>
      </c>
    </row>
    <row r="8" spans="1:15" x14ac:dyDescent="0.25">
      <c r="E8" s="1" t="s">
        <v>148</v>
      </c>
      <c r="L8" s="29" t="s">
        <v>90</v>
      </c>
    </row>
    <row r="9" spans="1:15" x14ac:dyDescent="0.25">
      <c r="L9" s="29" t="s">
        <v>149</v>
      </c>
    </row>
    <row r="10" spans="1:15" x14ac:dyDescent="0.25">
      <c r="L10" s="29" t="s">
        <v>150</v>
      </c>
    </row>
    <row r="11" spans="1:15" x14ac:dyDescent="0.25">
      <c r="L11" s="29" t="s">
        <v>151</v>
      </c>
    </row>
    <row r="12" spans="1:15" x14ac:dyDescent="0.25">
      <c r="L12" s="29" t="s">
        <v>152</v>
      </c>
    </row>
    <row r="13" spans="1:15" x14ac:dyDescent="0.25">
      <c r="L13" s="29" t="s">
        <v>153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263B0A-97A7-42E4-99E8-454365A2A7B8}">
  <ds:schemaRefs>
    <ds:schemaRef ds:uri="http://schemas.microsoft.com/sharepoint/v3/contenttype/forms"/>
  </ds:schemaRefs>
</ds:datastoreItem>
</file>

<file path=customXml/itemProps2.xml><?xml version="1.0" encoding="utf-8"?>
<ds:datastoreItem xmlns:ds="http://schemas.openxmlformats.org/officeDocument/2006/customXml" ds:itemID="{F45074D7-AEE7-4C2E-9709-DA873087EC2C}">
  <ds:schemaRefs>
    <ds:schemaRef ds:uri="http://purl.org/dc/dcmitype/"/>
    <ds:schemaRef ds:uri="http://schemas.microsoft.com/office/2006/metadata/properties"/>
    <ds:schemaRef ds:uri="http://schemas.microsoft.com/office/2006/documentManagement/types"/>
    <ds:schemaRef ds:uri="http://www.w3.org/XML/1998/namespace"/>
    <ds:schemaRef ds:uri="http://purl.org/dc/terms/"/>
    <ds:schemaRef ds:uri="http://purl.org/dc/elements/1.1/"/>
    <ds:schemaRef ds:uri="55bf16b8-db60-4153-a954-9d3ee6a964fe"/>
    <ds:schemaRef ds:uri="http://schemas.microsoft.com/office/infopath/2007/PartnerControls"/>
    <ds:schemaRef ds:uri="http://schemas.openxmlformats.org/package/2006/metadata/core-properties"/>
    <ds:schemaRef ds:uri="39c72b90-33f0-47a8-93a0-b0e80e69708d"/>
  </ds:schemaRefs>
</ds:datastoreItem>
</file>

<file path=customXml/itemProps3.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2024-07-09T20:09:11Z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