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ngie\Desktop\NUBIA\"/>
    </mc:Choice>
  </mc:AlternateContent>
  <xr:revisionPtr revIDLastSave="0" documentId="13_ncr:1_{CCAA5B55-DFC3-46A6-A6FB-CCA0C7572CA4}" xr6:coauthVersionLast="47" xr6:coauthVersionMax="47" xr10:uidLastSave="{00000000-0000-0000-0000-000000000000}"/>
  <bookViews>
    <workbookView xWindow="-108" yWindow="-108" windowWidth="23256" windowHeight="12456"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1" l="1"/>
  <c r="B17" i="11"/>
  <c r="B28" i="11" s="1"/>
  <c r="C11" i="11"/>
  <c r="B7" i="10"/>
  <c r="B7" i="14"/>
  <c r="B6" i="14"/>
  <c r="B5" i="14"/>
  <c r="B4" i="14"/>
  <c r="B3" i="14"/>
  <c r="B4" i="11"/>
  <c r="B5" i="11"/>
  <c r="B6" i="11"/>
  <c r="B7" i="11"/>
  <c r="B3" i="11"/>
  <c r="B15" i="5"/>
  <c r="B8" i="11" s="1"/>
  <c r="B4" i="10"/>
  <c r="B5" i="10"/>
  <c r="B6" i="10"/>
  <c r="B3" i="10"/>
</calcChain>
</file>

<file path=xl/sharedStrings.xml><?xml version="1.0" encoding="utf-8"?>
<sst xmlns="http://schemas.openxmlformats.org/spreadsheetml/2006/main" count="207" uniqueCount="160">
  <si>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</si>
  <si>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</si>
  <si>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</si>
  <si>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</si>
  <si>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</si>
  <si>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</si>
  <si>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</si>
  <si>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</si>
  <si>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</si>
  <si>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</si>
  <si>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</si>
  <si>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</si>
  <si>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</si>
  <si>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</si>
  <si>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</si>
  <si>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</si>
  <si>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</si>
  <si>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</si>
  <si>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</si>
  <si>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</si>
  <si>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</si>
  <si>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</si>
  <si>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</si>
  <si>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</si>
  <si>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</si>
  <si>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</si>
  <si>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</si>
  <si>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</si>
  <si>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</si>
  <si>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</si>
  <si>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</si>
  <si>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</si>
  <si>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</si>
  <si>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</si>
  <si>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</si>
  <si>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</si>
  <si>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</si>
  <si>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</si>
  <si>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</si>
  <si>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</si>
  <si>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</si>
  <si>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</si>
  <si>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</si>
  <si>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</si>
  <si>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</si>
  <si>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</si>
  <si>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</si>
  <si>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</si>
  <si>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</si>
  <si>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</si>
  <si>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</si>
  <si>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</si>
  <si>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</si>
  <si>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</si>
  <si>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</si>
  <si>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</si>
  <si>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</si>
  <si>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</si>
  <si>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</si>
  <si>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</si>
  <si>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</si>
  <si>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</si>
  <si>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</si>
  <si>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</si>
  <si>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</si>
  <si>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</si>
  <si>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</si>
  <si>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</si>
  <si>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</si>
  <si>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</si>
  <si>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</si>
  <si>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</si>
  <si>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</si>
  <si>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</si>
  <si>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</si>
  <si>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</si>
  <si>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</si>
  <si>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</si>
  <si>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</si>
  <si>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</si>
  <si>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</si>
  <si>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</si>
  <si>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</si>
  <si>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</si>
  <si>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</si>
  <si>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</si>
  <si>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</si>
  <si>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</si>
  <si>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</si>
  <si>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</si>
  <si>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</si>
  <si>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</si>
  <si>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</si>
  <si>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</si>
  <si>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</si>
  <si>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</si>
  <si>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</si>
  <si>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</si>
  <si>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</si>
  <si>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</si>
  <si>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</si>
  <si>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</si>
  <si>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</si>
  <si>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</si>
  <si>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</si>
  <si>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</si>
  <si>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</si>
  <si>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</si>
  <si>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</si>
  <si>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</si>
  <si>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</si>
  <si>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</si>
  <si>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</si>
  <si>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</si>
  <si>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</si>
  <si>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</si>
  <si>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</si>
  <si>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</si>
  <si>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</si>
  <si>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</si>
  <si>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</si>
  <si>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</si>
  <si>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</si>
  <si>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</si>
  <si>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</si>
  <si>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</si>
  <si>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</si>
  <si>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</si>
  <si>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</si>
  <si>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</si>
  <si>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</si>
  <si>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</si>
  <si>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</si>
  <si>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</si>
  <si>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</si>
  <si>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</si>
  <si>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25307333300320220014900</t>
  </si>
  <si>
    <t>JUZGADO TERCERO ADMINISTRATIVO ORAL DEL CIRCUITO DE GIRARDOT</t>
  </si>
  <si>
    <t>VÍA 40 EXPRESS S.A.S.; ESE HOSPITAL SAN RAFAEL DE FUSAGASUGÁ E IPS CLÍNICA MEDICAL S.A.S.</t>
  </si>
  <si>
    <t>NUBIA LUZ LADINO MOYANO (conyuge); LUZ VIVIANA MARROQUIN MOYANO (hija); OLGA LUCIA MARROQUIN MOYANO (hija); ANDREA CATALINA MARROQUIN CORREA (hija); JULIO CESAR MARROQUIN MOYANO (hijo).</t>
  </si>
  <si>
    <t>VICTOR JULIO MARROQUIN VELANDIA</t>
  </si>
  <si>
    <t>19 DE OCTUBRE DE 2019</t>
  </si>
  <si>
    <t>8 DE ABRIL DE 2022</t>
  </si>
  <si>
    <t>10 DE JUNIO DE 2022</t>
  </si>
  <si>
    <t>RESPONSABILIDAD CIVIL EXTRACONTRACTUAL</t>
  </si>
  <si>
    <t>El 16 de octubre de 2019 aproximadamente a las 9:20 pm cuando el señor VICTOR JULIO MARROQUIN VELANDIA transitaba en calidad de copiloto del vehículo de placas THV-984 por la vía Girardot-Bogotá, localidad Chinauta, ocurrió una colisión con el vehículo de placas XIJ-099 que fue atendida por VÍA 40 EXPRESS S.A.S. y el cuerpo de bomberos a partir de las 9:35 pm; A raíz de dicho choque, el señor MARROQUIN VELANDIA fue trasladado en ambulancia particular suministrada por VÍA 40 EXPRESS al ESE HOSPITAL SAN RAFAEL DE FUSAGASUGÁ, traslado que tuvo lugar a las 10:18 pm.
El señor MARROQUIN VELANDIA llegó consciente y con aparente buen estado general al ESE HOSPITAL SAN RAFAEL DE FUSAGASUGÁ, sin embargo, con posterioridad fue trasladado a la IPS CLÍNICA MEDICAL S.A.S., donde después de casi dos meses de hospitalización, falleció. La imputación a la asegurada Vía 40 Express S.A.S. encuentra  su fundamento en la supuesta falla en la que incurrió la concesionaria al no prestar el servicio de transporte en ambulancia medicalizada al occiso, en este punto se advierte que el traslado al centro hospitalario se brindó por parte de una ambulancia particular que concurrió al lugar de los hechos.
La imputación a la asegurada Vía 40 Express S.A.S. encuentra  su fundamento en la supuesta falla en la que incurrió la concesionaria al no prestar el servicio de transporte en ambulancia medicalizada al occiso, en este punto se advierte que el traslado al centro hospitalario se brindó por parte de una ambulancia particular que concurrió al lugar de los hechos.</t>
  </si>
  <si>
    <t>VIA 40 EXPRESS S.A.S.</t>
  </si>
  <si>
    <t>901.009.478-6</t>
  </si>
  <si>
    <t>35973 Y CUALQUIER ANEXO PRÓRROGA O MODIFICACIÓN DE LA PÓLIZA TOMADA POR EL HOSPITAL ASEGURADO</t>
  </si>
  <si>
    <t>19 DE JUNIO DE 2024</t>
  </si>
  <si>
    <t>7 DE JUNIO DE 2024</t>
  </si>
  <si>
    <t>4 DE JULIO DE 2024</t>
  </si>
  <si>
    <t>PLO</t>
  </si>
  <si>
    <t>141450574-APJ32452</t>
  </si>
  <si>
    <t>$73.000.000 toda y cada pérdida</t>
  </si>
  <si>
    <t>01/12/2018- 01/12/2019</t>
  </si>
  <si>
    <t>CHUBB SEGUROS COLOMBIA</t>
  </si>
  <si>
    <t xml:space="preserve">La contingencia se califica como eventual toda vez que la póliza de responsabilidad civil extracontractual No. 35973 presta cobertura tanto temporal como material y, la responsabilidad del asegurado depende de la valoración probatoria que realice el Despacho respecto de su intervención en la causación del daño.
En relación al análisis de cobertura para el negocio aseguraticio que se pretende afectar, es importante mencionar que la póliza de responsabilidad civil extracontractual No. 35973, fue pactada bajo la modalidad de "ocurrencia" y contó con una vigencia comprendida entre el 1 de diciembre de 2018 al 1 de diciembre de 2019, siendo que, el accidente vial que 82 días después causó la muerte del señor MARROQUIN VELANDIA ocurrió el 16 de octubre de 2019, la póliza efectivamente presta cobertura temporal; Ahora bien, en relación con la cobertura material se debe mencionar que la póliza cubre la responsabilidad civil extracontractual del asegurado y, particularmente el amparo PLO cobija los daños que se le causen a terceros como consecuencia de la actividad del contratista por las labores y operaciones del contratista relativas a la ejecución del contrato, entre ellas la atención a siniestros viales en los términos de la concesión y sus apéndices técnicos, por tanto es evidente que la póliza presta cobertura material.
En cuanto a la responsabilidad del asegurado es importante resaltar que de conformidad con la historia clínica del difunto señor MARROQUIN VELANDIA, este llegó en buenas condiciones generales al Hospital San Rafael de Fusagasugá, de modo que no se encuentra acreditado que el traslado en ambulancia básica particular haya sido determinante en su muerte, no obstante lo anterior, de conformidad con el apéndice técnico no. 4 del contrato de concesión, lo cierto es que la asegurada debió poner a disposición del siniestro mínimo dos ambulancias medicalizadas y no lo hizo debiéndose brindar el traslado al difunto por parte de una ambulancia básica particular, por lo que en todo caso la declaratoria de responsabilidad depende de la valoración probatoria a realizar por parte del Despacho, ello sin perjuicio del carácter contingente del proceso. </t>
  </si>
  <si>
    <t>A. EXCEPCIONES DE MÉRITO FRENTE A LA DEMANDA. 
1.	CADUCIDAD.
2.	INEXISTENCIA DE RELACIÓN DE CAUSALIDAD ENTRE EL DAÑO O PERJUICIO ALEGADO POR LA PARTE ACTORA Y LA CONDUCTA DE VÍA 40 EXPRESS S.A.S.
3.	IMPROCEDENCIA E INDEBIDA TASACIÓN DE LOS PERJUICIOS A TÍTULO DE LUCRO CESANTE.
4.	IMPROCEDENCIA E INDEBIDA TASACIÓN DE LOS PERJUICIOS A TÍTULO DE DAÑO EMERGENTE.
5.	IMPROCEDENCIA DE LOS PERJUICIOS A TÍTULO DE DAÑO A LA VIDA RELACIÓN.
6.	GÉNERICA O INNOMINADA. 7. EXCEPCIONES FORMULADAS POR QUIEN REALIZÓ EL LLAMAMIENTO EN GARANTÍA.
B.  EXCEPCIONES FRENTE AL LLAMAMIENTO EN GARANTIA.
1.	INEXIGIBILIDAD DE OBLIGACIÓN INDEMNIZATORIA A CARGO DE MI PROHIJADA POR LA NO REALIZACIÓN DEL RIESGO ASEGURADO EN LA PÓLIZA DE RESPONSABILIDAD CIVIL EXTRACONTRACTUAL NO. 35973.
2.	COASEGURO E INEXISTENCIA DE SOLIDARIDAD CONTENIDA EN LA PÓLIZA DE RESPONSABILIDAD CIVIL EXTRACONTRACTUAL No. 35973.
3.	LÍMITE MÁXIMO DE RESPONSABILIDAD Y DISPONIBILIDAD DEL VALOR ASEGURADO DE LA PÓLIZA DE RESPONSABILIDAD CIVIL NO. 35973.
4.	DEL LÍMITE MÁXIMO DE RESPONSABILIDAD EN LO CONCERNIENTE AL DEDUCIBLE DE LA PÓLIZA DE RESPONSABILIDAD CIVIL NO. 35973.
5.	 INAPLICABILIDAD DE LA COBERTURA DE LA PÓLIZA 35973 POR CUANTO EL DAÑO ACAECIDO SE ENCUENTRA EXCLUIDO AL SER PRODUCTO DE LA INOBSERVANCIA DE LAS OBLIGACIONES PROPIAS DEL CONTRATO DE CONCESIÓN.
6.	CARÁCTER MERAMENTE INDEMNIZATORIO QUE REVISTEN LOS CONTRATOS DE SEGURO.
7.	RIESGOS EXPRESAMENTE EXCLUIDOS EN LA PÓLIZA DE RESPONSABILIDAD CIVIL NO. 35973.
8.	DISPONIBILIDAD DEL VALOR ASEGURADO. 9. PAGO POR REEMBOLSO.
10.	GENERICA Y OTRAS.</t>
  </si>
  <si>
    <t>Para la realización de la liquidación objetiva se tuvieron en consideración los siguientes aspectos:
- Respecto del daño moral: Se liquidó el perjuicio en la suma deprecada por los cinco demandantes, quienes se encuentran en el primer nivel de proximidad a la víctima directa y por tanto, al tratarse de la muerte de su padre-cónyuge, se tasan los mismos en un valor de 100 SMLMV para cada uno, es decir, un total de 650.000.000
- Respecto del lucro cesante: Se liquidó en la suma de 71.166.380, que resultó de la siguiente operación:
En primer lugar se tomó en consideración únicamente el contrato celebrado entre el difunto y BONESTA, como quiera que de las demás actividades comerciales no hay más soportes que las declaraciones simples rendidas por sus presuntos trabajadores, este contrato tenía un valor mesual de 4.800.000; A la suma antes mencionada se le restaron los egresos que acreditó la parte actora, así: 1.200.000 correspondientes al 25% de los ingresos totales destinados a gastos personales del difunto; 196.000 que según certificación se pagaban mensualmente a Plantando; 1.800.000 ue según certificación se pagaban mensualmente a Biokadta; 750.000 que según certificación se pagaban mensualmente a la Agropecuaria el campo y, 460.000  que según certificación se pagaban mensualmente en el establecimiento El baquero, lo que nos deja con unos egresos totales de 4.406.000 que indican que el lucro cesante mensual sería de 394.000.
El valor actualizado de los $324.000 a día de hoy (IPC final mayo 2024 / IPC inicial octubre 2019) asciende a $447.704. 
Ahora, teniendo en consideración que la edad del señor al momento del deceso era de 57,6 años y según la Resolución 1555 de Julio 30 de 2010 su expectativa de vida era de 25.50, es decir, 306 meses, al aplicar la fórmula establecida por el Consejo de Estado, esto nos deja con la suma de $71.166.380
- Respecto del daño a la vida relación: No se liquida daño a la salud por resultar improcedente al ser solicitado por persona diferente a la víctima directa.
- Respecto del daño emergente: No se liquida como quiera que no se aportaron pruebas siquiera sumarias del mismo.
Para un total de liquidación de perjuicios por la suma de 721.166.380.
Ahora, a dicha suma se le resta el deducible de 73.000.000, quedando un valor de 648.166.380, el cual se divide en dos, por ser el procentaje de coaseguro asumido por la compañía, lo que nos deja un valor final de 324.083.190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</si>
</sst>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80" zoomScaleNormal="80" workbookViewId="0">
      <selection activeCell="B27" sqref="B27:C2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136</v>
      </c>
      <c r="C2" s="42"/>
    </row>
    <row r="3" spans="1:3" x14ac:dyDescent="0.3">
      <c r="A3" s="5" t="s">
        <v>2</v>
      </c>
      <c r="B3" s="43" t="s">
        <v>137</v>
      </c>
      <c r="C3" s="44"/>
    </row>
    <row r="4" spans="1:3" x14ac:dyDescent="0.3">
      <c r="A4" s="5" t="s">
        <v>3</v>
      </c>
      <c r="B4" s="43" t="s">
        <v>138</v>
      </c>
      <c r="C4" s="44"/>
    </row>
    <row r="5" spans="1:3" ht="14.4" customHeight="1" x14ac:dyDescent="0.3">
      <c r="A5" s="5" t="s">
        <v>4</v>
      </c>
      <c r="B5" s="45" t="s">
        <v>139</v>
      </c>
      <c r="C5" s="44"/>
    </row>
    <row r="6" spans="1:3" x14ac:dyDescent="0.3">
      <c r="A6" s="5" t="s">
        <v>5</v>
      </c>
      <c r="B6" s="40" t="s">
        <v>6</v>
      </c>
      <c r="C6" s="40"/>
    </row>
    <row r="7" spans="1:3" x14ac:dyDescent="0.3">
      <c r="A7" s="5" t="s">
        <v>7</v>
      </c>
      <c r="B7" s="40" t="s">
        <v>140</v>
      </c>
      <c r="C7" s="40"/>
    </row>
    <row r="8" spans="1:3" x14ac:dyDescent="0.3">
      <c r="A8" s="5" t="s">
        <v>8</v>
      </c>
      <c r="B8" s="36" t="s">
        <v>141</v>
      </c>
      <c r="C8" s="36"/>
    </row>
    <row r="9" spans="1:3" x14ac:dyDescent="0.3">
      <c r="A9" s="5" t="s">
        <v>9</v>
      </c>
      <c r="B9" s="36" t="s">
        <v>142</v>
      </c>
      <c r="C9" s="36"/>
    </row>
    <row r="10" spans="1:3" x14ac:dyDescent="0.3">
      <c r="A10" s="5" t="s">
        <v>10</v>
      </c>
      <c r="B10" s="36" t="s">
        <v>143</v>
      </c>
      <c r="C10" s="36"/>
    </row>
    <row r="11" spans="1:3" ht="23.25" customHeight="1" x14ac:dyDescent="0.3">
      <c r="A11" s="5" t="s">
        <v>11</v>
      </c>
      <c r="B11" s="37" t="s">
        <v>144</v>
      </c>
      <c r="C11" s="38"/>
    </row>
    <row r="12" spans="1:3" x14ac:dyDescent="0.3">
      <c r="A12" s="47" t="s">
        <v>12</v>
      </c>
      <c r="B12" s="36" t="s">
        <v>145</v>
      </c>
      <c r="C12" s="40"/>
    </row>
    <row r="13" spans="1:3" ht="30" customHeight="1" x14ac:dyDescent="0.3">
      <c r="A13" s="47"/>
      <c r="B13" s="40"/>
      <c r="C13" s="40"/>
    </row>
    <row r="14" spans="1:3" ht="73.5" customHeight="1" x14ac:dyDescent="0.3">
      <c r="A14" s="47"/>
      <c r="B14" s="40"/>
      <c r="C14" s="40"/>
    </row>
    <row r="15" spans="1:3" ht="28.8" x14ac:dyDescent="0.3">
      <c r="A15" s="5" t="s">
        <v>13</v>
      </c>
      <c r="B15" s="50">
        <f>SUM(C17,C18,C20,C21,C23)</f>
        <v>1627473100</v>
      </c>
      <c r="C15" s="51"/>
    </row>
    <row r="16" spans="1:3" ht="33.75" customHeight="1" x14ac:dyDescent="0.3">
      <c r="A16" s="52" t="s">
        <v>14</v>
      </c>
      <c r="B16" s="53" t="s">
        <v>15</v>
      </c>
      <c r="C16" s="53"/>
    </row>
    <row r="17" spans="1:3" ht="33.75" customHeight="1" x14ac:dyDescent="0.3">
      <c r="A17" s="52"/>
      <c r="B17" s="11" t="s">
        <v>16</v>
      </c>
      <c r="C17" s="6">
        <v>844949000</v>
      </c>
    </row>
    <row r="18" spans="1:3" ht="33.75" customHeight="1" x14ac:dyDescent="0.3">
      <c r="A18" s="52"/>
      <c r="B18" s="11" t="s">
        <v>17</v>
      </c>
      <c r="C18" s="6">
        <v>2524100</v>
      </c>
    </row>
    <row r="19" spans="1:3" x14ac:dyDescent="0.3">
      <c r="A19" s="52"/>
      <c r="B19" s="54" t="s">
        <v>18</v>
      </c>
      <c r="C19" s="55"/>
    </row>
    <row r="20" spans="1:3" x14ac:dyDescent="0.3">
      <c r="A20" s="52"/>
      <c r="B20" s="11"/>
      <c r="C20" s="6">
        <v>650000000</v>
      </c>
    </row>
    <row r="21" spans="1:3" x14ac:dyDescent="0.3">
      <c r="A21" s="52"/>
      <c r="B21" s="11"/>
      <c r="C21" s="6">
        <v>130000000</v>
      </c>
    </row>
    <row r="22" spans="1:3" x14ac:dyDescent="0.3">
      <c r="A22" s="52"/>
      <c r="B22" s="54" t="s">
        <v>19</v>
      </c>
      <c r="C22" s="55"/>
    </row>
    <row r="23" spans="1:3" x14ac:dyDescent="0.3">
      <c r="A23" s="52"/>
      <c r="B23" s="11"/>
      <c r="C23" s="16"/>
    </row>
    <row r="24" spans="1:3" x14ac:dyDescent="0.3">
      <c r="A24" s="5" t="s">
        <v>20</v>
      </c>
      <c r="B24" s="40" t="s">
        <v>146</v>
      </c>
      <c r="C24" s="40"/>
    </row>
    <row r="25" spans="1:3" x14ac:dyDescent="0.3">
      <c r="A25" s="5" t="s">
        <v>21</v>
      </c>
      <c r="B25" s="40" t="s">
        <v>147</v>
      </c>
      <c r="C25" s="40"/>
    </row>
    <row r="26" spans="1:3" x14ac:dyDescent="0.3">
      <c r="A26" s="5" t="s">
        <v>22</v>
      </c>
      <c r="B26" s="40" t="s">
        <v>148</v>
      </c>
      <c r="C26" s="40"/>
    </row>
    <row r="27" spans="1:3" x14ac:dyDescent="0.3">
      <c r="A27" s="5" t="s">
        <v>23</v>
      </c>
      <c r="B27" s="48" t="s">
        <v>149</v>
      </c>
      <c r="C27" s="49"/>
    </row>
    <row r="28" spans="1:3" x14ac:dyDescent="0.3">
      <c r="A28" s="5" t="s">
        <v>24</v>
      </c>
      <c r="B28" s="46" t="s">
        <v>150</v>
      </c>
      <c r="C28" s="46"/>
    </row>
    <row r="29" spans="1:3" x14ac:dyDescent="0.3">
      <c r="A29" s="5" t="s">
        <v>25</v>
      </c>
      <c r="B29" s="40" t="s">
        <v>151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6" t="s">
        <v>26</v>
      </c>
      <c r="B1" s="56"/>
      <c r="C1" s="56"/>
    </row>
    <row r="2" spans="1:3" x14ac:dyDescent="0.3">
      <c r="A2" s="13" t="s">
        <v>27</v>
      </c>
      <c r="B2" s="48" t="s">
        <v>153</v>
      </c>
      <c r="C2" s="49"/>
    </row>
    <row r="3" spans="1:3" x14ac:dyDescent="0.3">
      <c r="A3" s="5" t="s">
        <v>1</v>
      </c>
      <c r="B3" s="40" t="str">
        <f>'GENERALES NOTA 322'!B2:C2</f>
        <v>25307333300320220014900</v>
      </c>
      <c r="C3" s="40"/>
    </row>
    <row r="4" spans="1:3" x14ac:dyDescent="0.3">
      <c r="A4" s="5" t="s">
        <v>2</v>
      </c>
      <c r="B4" s="40" t="str">
        <f>'GENERALES NOTA 322'!B3:C3</f>
        <v>JUZGADO TERCERO ADMINISTRATIVO ORAL DEL CIRCUITO DE GIRARDOT</v>
      </c>
      <c r="C4" s="40"/>
    </row>
    <row r="5" spans="1:3" x14ac:dyDescent="0.3">
      <c r="A5" s="5" t="s">
        <v>3</v>
      </c>
      <c r="B5" s="40" t="str">
        <f>'GENERALES NOTA 322'!B4:C4</f>
        <v>VÍA 40 EXPRESS S.A.S.; ESE HOSPITAL SAN RAFAEL DE FUSAGASUGÁ E IPS CLÍNICA MEDICAL S.A.S.</v>
      </c>
      <c r="C5" s="40"/>
    </row>
    <row r="6" spans="1:3" x14ac:dyDescent="0.3">
      <c r="A6" s="5" t="s">
        <v>4</v>
      </c>
      <c r="B6" s="40" t="str">
        <f>'GENERALES NOTA 322'!B5:C5</f>
        <v>NUBIA LUZ LADINO MOYANO (conyuge); LUZ VIVIANA MARROQUIN MOYANO (hija); OLGA LUCIA MARROQUIN MOYANO (hija); ANDREA CATALINA MARROQUIN CORREA (hija); JULIO CESAR MARROQUIN MOYANO (hijo).</v>
      </c>
      <c r="C6" s="40"/>
    </row>
    <row r="7" spans="1:3" x14ac:dyDescent="0.3">
      <c r="A7" s="5" t="s">
        <v>5</v>
      </c>
      <c r="B7" s="40" t="str">
        <f>'GENERALES NOTA 322'!B6:C6</f>
        <v>LLAMADA EN GARANTIA</v>
      </c>
      <c r="C7" s="40"/>
    </row>
    <row r="8" spans="1:3" x14ac:dyDescent="0.3">
      <c r="A8" s="13" t="s">
        <v>28</v>
      </c>
      <c r="B8" s="40">
        <v>22373146</v>
      </c>
      <c r="C8" s="40"/>
    </row>
    <row r="9" spans="1:3" x14ac:dyDescent="0.3">
      <c r="A9" s="13" t="s">
        <v>11</v>
      </c>
      <c r="B9" s="40" t="s">
        <v>152</v>
      </c>
      <c r="C9" s="40"/>
    </row>
    <row r="10" spans="1:3" x14ac:dyDescent="0.3">
      <c r="A10" s="13" t="s">
        <v>29</v>
      </c>
      <c r="B10" s="48">
        <v>30000000000</v>
      </c>
      <c r="C10" s="57"/>
    </row>
    <row r="11" spans="1:3" x14ac:dyDescent="0.3">
      <c r="A11" s="13" t="s">
        <v>30</v>
      </c>
      <c r="B11" s="48" t="s">
        <v>154</v>
      </c>
      <c r="C11" s="49"/>
    </row>
    <row r="12" spans="1:3" x14ac:dyDescent="0.3">
      <c r="A12" s="13" t="s">
        <v>31</v>
      </c>
      <c r="B12" s="43" t="s">
        <v>104</v>
      </c>
      <c r="C12" s="44"/>
    </row>
    <row r="13" spans="1:3" x14ac:dyDescent="0.3">
      <c r="A13" s="13" t="s">
        <v>32</v>
      </c>
      <c r="B13" s="40" t="s">
        <v>155</v>
      </c>
      <c r="C13" s="40"/>
    </row>
    <row r="14" spans="1:3" x14ac:dyDescent="0.3">
      <c r="A14" s="13" t="s">
        <v>33</v>
      </c>
      <c r="B14" s="40" t="s">
        <v>100</v>
      </c>
      <c r="C14" s="40"/>
    </row>
    <row r="15" spans="1:3" x14ac:dyDescent="0.3">
      <c r="A15" s="13" t="s">
        <v>34</v>
      </c>
      <c r="B15" s="40" t="s">
        <v>100</v>
      </c>
      <c r="C15" s="40"/>
    </row>
    <row r="16" spans="1:3" x14ac:dyDescent="0.3">
      <c r="A16" s="58" t="s">
        <v>35</v>
      </c>
      <c r="B16" s="40"/>
      <c r="C16" s="40"/>
    </row>
    <row r="17" spans="1:3" x14ac:dyDescent="0.3">
      <c r="A17" s="59"/>
      <c r="B17" s="9" t="s">
        <v>36</v>
      </c>
      <c r="C17" s="10" t="s">
        <v>37</v>
      </c>
    </row>
    <row r="18" spans="1:3" x14ac:dyDescent="0.3">
      <c r="A18" s="59"/>
      <c r="B18" s="11" t="s">
        <v>156</v>
      </c>
      <c r="C18" s="35">
        <v>0.5</v>
      </c>
    </row>
    <row r="19" spans="1:3" x14ac:dyDescent="0.3">
      <c r="A19" s="59"/>
      <c r="B19" s="11"/>
      <c r="C19" s="11"/>
    </row>
    <row r="20" spans="1:3" x14ac:dyDescent="0.3">
      <c r="A20" s="59"/>
      <c r="B20" s="11"/>
      <c r="C20" s="11"/>
    </row>
    <row r="21" spans="1:3" x14ac:dyDescent="0.3">
      <c r="A21" s="13" t="s">
        <v>38</v>
      </c>
      <c r="B21" s="40"/>
      <c r="C21" s="40"/>
    </row>
    <row r="22" spans="1:3" x14ac:dyDescent="0.3">
      <c r="A22" s="13" t="s">
        <v>39</v>
      </c>
      <c r="B22" s="43"/>
      <c r="C22" s="44"/>
    </row>
    <row r="23" spans="1:3" x14ac:dyDescent="0.3">
      <c r="A23" s="13" t="s">
        <v>40</v>
      </c>
      <c r="B23" s="40" t="s">
        <v>134</v>
      </c>
      <c r="C23" s="40"/>
    </row>
    <row r="24" spans="1:3" x14ac:dyDescent="0.3">
      <c r="A24" s="13" t="s">
        <v>41</v>
      </c>
      <c r="B24" s="40"/>
      <c r="C24" s="40"/>
    </row>
    <row r="25" spans="1:3" x14ac:dyDescent="0.3">
      <c r="A25" s="13" t="s">
        <v>42</v>
      </c>
      <c r="B25" s="40"/>
      <c r="C25" s="40"/>
    </row>
    <row r="26" spans="1:3" x14ac:dyDescent="0.3">
      <c r="A26" s="12" t="s">
        <v>43</v>
      </c>
      <c r="B26" s="40" t="s">
        <v>99</v>
      </c>
      <c r="C26" s="40"/>
    </row>
    <row r="27" spans="1:3" x14ac:dyDescent="0.3">
      <c r="A27" s="60" t="s">
        <v>44</v>
      </c>
      <c r="B27" s="60"/>
      <c r="C27" s="60"/>
    </row>
    <row r="28" spans="1:3" ht="14.4" customHeight="1" x14ac:dyDescent="0.3">
      <c r="A28" s="61" t="s">
        <v>45</v>
      </c>
      <c r="B28" s="62"/>
      <c r="C28" s="31"/>
    </row>
    <row r="29" spans="1:3" ht="14.4" customHeight="1" x14ac:dyDescent="0.3">
      <c r="A29" s="63" t="s">
        <v>46</v>
      </c>
      <c r="B29" s="64"/>
      <c r="C29" s="31"/>
    </row>
    <row r="30" spans="1:3" ht="14.4" customHeight="1" x14ac:dyDescent="0.3">
      <c r="A30" s="63" t="s">
        <v>47</v>
      </c>
      <c r="B30" s="64"/>
      <c r="C30" s="32"/>
    </row>
    <row r="31" spans="1:3" ht="14.4" customHeight="1" x14ac:dyDescent="0.3">
      <c r="A31" s="63" t="s">
        <v>48</v>
      </c>
      <c r="B31" s="64"/>
      <c r="C31" s="31"/>
    </row>
    <row r="32" spans="1:3" x14ac:dyDescent="0.3">
      <c r="A32" s="63" t="s">
        <v>49</v>
      </c>
      <c r="B32" s="64"/>
      <c r="C32" s="31"/>
    </row>
    <row r="33" spans="1:3" ht="14.4" customHeight="1" x14ac:dyDescent="0.3">
      <c r="A33" s="63" t="s">
        <v>50</v>
      </c>
      <c r="B33" s="64"/>
      <c r="C33" s="31"/>
    </row>
    <row r="34" spans="1:3" ht="14.4" customHeight="1" x14ac:dyDescent="0.3">
      <c r="A34" s="63" t="s">
        <v>51</v>
      </c>
      <c r="B34" s="64"/>
      <c r="C34" s="33"/>
    </row>
    <row r="35" spans="1:3" x14ac:dyDescent="0.3">
      <c r="A35" s="61" t="s">
        <v>52</v>
      </c>
      <c r="B35" s="62"/>
      <c r="C35" s="34"/>
    </row>
    <row r="36" spans="1:3" x14ac:dyDescent="0.3">
      <c r="A36" s="66" t="s">
        <v>53</v>
      </c>
      <c r="B36" s="66"/>
      <c r="C36" s="66"/>
    </row>
    <row r="37" spans="1:3" x14ac:dyDescent="0.3">
      <c r="A37" s="65" t="s">
        <v>54</v>
      </c>
      <c r="B37" s="65"/>
      <c r="C37" s="11"/>
    </row>
    <row r="38" spans="1:3" x14ac:dyDescent="0.3">
      <c r="A38" s="65" t="s">
        <v>55</v>
      </c>
      <c r="B38" s="65"/>
      <c r="C38" s="11"/>
    </row>
    <row r="39" spans="1:3" x14ac:dyDescent="0.3">
      <c r="A39" s="65" t="s">
        <v>56</v>
      </c>
      <c r="B39" s="65"/>
      <c r="C39" s="11"/>
    </row>
    <row r="40" spans="1:3" x14ac:dyDescent="0.3">
      <c r="A40" s="65" t="s">
        <v>57</v>
      </c>
      <c r="B40" s="65"/>
      <c r="C40" s="11"/>
    </row>
    <row r="41" spans="1:3" x14ac:dyDescent="0.3">
      <c r="A41" s="65" t="s">
        <v>58</v>
      </c>
      <c r="B41" s="65"/>
      <c r="C41" s="11"/>
    </row>
    <row r="42" spans="1:3" x14ac:dyDescent="0.3">
      <c r="A42" s="65" t="s">
        <v>59</v>
      </c>
      <c r="B42" s="65"/>
      <c r="C42" s="11"/>
    </row>
    <row r="43" spans="1:3" x14ac:dyDescent="0.3">
      <c r="A43" s="65" t="s">
        <v>60</v>
      </c>
      <c r="B43" s="65"/>
      <c r="C43" s="11"/>
    </row>
    <row r="44" spans="1:3" x14ac:dyDescent="0.3">
      <c r="A44" s="65" t="s">
        <v>61</v>
      </c>
      <c r="B44" s="65"/>
      <c r="C44" s="11"/>
    </row>
    <row r="45" spans="1:3" x14ac:dyDescent="0.3">
      <c r="A45" s="65" t="s">
        <v>62</v>
      </c>
      <c r="B45" s="65"/>
      <c r="C45" s="11"/>
    </row>
    <row r="46" spans="1:3" x14ac:dyDescent="0.3">
      <c r="A46" s="65" t="s">
        <v>63</v>
      </c>
      <c r="B46" s="65"/>
      <c r="C46" s="11"/>
    </row>
    <row r="47" spans="1:3" x14ac:dyDescent="0.3">
      <c r="A47" s="65" t="s">
        <v>64</v>
      </c>
      <c r="B47" s="65"/>
      <c r="C47" s="11"/>
    </row>
    <row r="48" spans="1:3" x14ac:dyDescent="0.3">
      <c r="A48" s="65" t="s">
        <v>65</v>
      </c>
      <c r="B48" s="65"/>
      <c r="C48" s="11"/>
    </row>
    <row r="49" spans="1:3" x14ac:dyDescent="0.3">
      <c r="A49" s="65" t="s">
        <v>66</v>
      </c>
      <c r="B49" s="65"/>
      <c r="C49" s="11"/>
    </row>
    <row r="50" spans="1:3" x14ac:dyDescent="0.3">
      <c r="A50" s="65" t="s">
        <v>67</v>
      </c>
      <c r="B50" s="65"/>
      <c r="C50" s="11"/>
    </row>
    <row r="51" spans="1:3" x14ac:dyDescent="0.3">
      <c r="A51" s="65" t="s">
        <v>68</v>
      </c>
      <c r="B51" s="65"/>
      <c r="C51" s="11"/>
    </row>
    <row r="52" spans="1:3" x14ac:dyDescent="0.3">
      <c r="A52" s="65" t="s">
        <v>69</v>
      </c>
      <c r="B52" s="65"/>
      <c r="C52" s="11"/>
    </row>
    <row r="53" spans="1:3" x14ac:dyDescent="0.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0" zoomScaleNormal="60" workbookViewId="0">
      <selection activeCell="B6" sqref="B6:C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6" t="s">
        <v>70</v>
      </c>
      <c r="B1" s="56"/>
      <c r="C1" s="56"/>
    </row>
    <row r="2" spans="1:6" x14ac:dyDescent="0.3">
      <c r="A2" s="20" t="s">
        <v>27</v>
      </c>
      <c r="B2" s="84" t="s">
        <v>153</v>
      </c>
      <c r="C2" s="85"/>
    </row>
    <row r="3" spans="1:6" x14ac:dyDescent="0.3">
      <c r="A3" s="21" t="s">
        <v>1</v>
      </c>
      <c r="B3" s="86" t="str">
        <f>'GENERALES NOTA 322'!B2:C2</f>
        <v>25307333300320220014900</v>
      </c>
      <c r="C3" s="86"/>
    </row>
    <row r="4" spans="1:6" x14ac:dyDescent="0.3">
      <c r="A4" s="21" t="s">
        <v>2</v>
      </c>
      <c r="B4" s="86" t="str">
        <f>'GENERALES NOTA 322'!B3:C3</f>
        <v>JUZGADO TERCERO ADMINISTRATIVO ORAL DEL CIRCUITO DE GIRARDOT</v>
      </c>
      <c r="C4" s="86"/>
    </row>
    <row r="5" spans="1:6" x14ac:dyDescent="0.3">
      <c r="A5" s="21" t="s">
        <v>3</v>
      </c>
      <c r="B5" s="86" t="str">
        <f>'GENERALES NOTA 322'!B4:C4</f>
        <v>VÍA 40 EXPRESS S.A.S.; ESE HOSPITAL SAN RAFAEL DE FUSAGASUGÁ E IPS CLÍNICA MEDICAL S.A.S.</v>
      </c>
      <c r="C5" s="86"/>
    </row>
    <row r="6" spans="1:6" ht="14.4" customHeight="1" x14ac:dyDescent="0.3">
      <c r="A6" s="21" t="s">
        <v>4</v>
      </c>
      <c r="B6" s="86" t="str">
        <f>'GENERALES NOTA 322'!B5:C5</f>
        <v>NUBIA LUZ LADINO MOYANO (conyuge); LUZ VIVIANA MARROQUIN MOYANO (hija); OLGA LUCIA MARROQUIN MOYANO (hija); ANDREA CATALINA MARROQUIN CORREA (hija); JULIO CESAR MARROQUIN MOYANO (hijo).</v>
      </c>
      <c r="C6" s="86"/>
    </row>
    <row r="7" spans="1:6" x14ac:dyDescent="0.3">
      <c r="A7" s="21" t="s">
        <v>5</v>
      </c>
      <c r="B7" s="86" t="str">
        <f>'GENERALES NOTA 322'!B6:C6</f>
        <v>LLAMADA EN GARANTIA</v>
      </c>
      <c r="C7" s="86"/>
    </row>
    <row r="8" spans="1:6" ht="28.8" x14ac:dyDescent="0.3">
      <c r="A8" s="21" t="s">
        <v>13</v>
      </c>
      <c r="B8" s="80">
        <f>'GENERALES NOTA 322'!B15:C15</f>
        <v>1627473100</v>
      </c>
      <c r="C8" s="81"/>
    </row>
    <row r="9" spans="1:6" x14ac:dyDescent="0.3">
      <c r="A9" s="87" t="s">
        <v>14</v>
      </c>
      <c r="B9" s="71" t="s">
        <v>15</v>
      </c>
      <c r="C9" s="72"/>
    </row>
    <row r="10" spans="1:6" x14ac:dyDescent="0.3">
      <c r="A10" s="87"/>
      <c r="B10" s="22" t="s">
        <v>16</v>
      </c>
      <c r="C10" s="19">
        <f>'GENERALES NOTA 322'!C17</f>
        <v>844949000</v>
      </c>
    </row>
    <row r="11" spans="1:6" x14ac:dyDescent="0.3">
      <c r="A11" s="87"/>
      <c r="B11" s="22" t="s">
        <v>17</v>
      </c>
      <c r="C11" s="19">
        <f>'GENERALES NOTA 322'!C18</f>
        <v>2524100</v>
      </c>
    </row>
    <row r="12" spans="1:6" x14ac:dyDescent="0.3">
      <c r="A12" s="87"/>
      <c r="B12" s="71"/>
      <c r="C12" s="72"/>
    </row>
    <row r="13" spans="1:6" x14ac:dyDescent="0.3">
      <c r="A13" s="87"/>
      <c r="B13" s="22" t="s">
        <v>71</v>
      </c>
      <c r="C13" s="24">
        <v>650000000</v>
      </c>
    </row>
    <row r="14" spans="1:6" x14ac:dyDescent="0.3">
      <c r="A14" s="87"/>
      <c r="B14" s="22" t="s">
        <v>72</v>
      </c>
      <c r="C14" s="24">
        <v>130000000</v>
      </c>
      <c r="E14" t="s">
        <v>73</v>
      </c>
      <c r="F14" s="17">
        <v>0.7</v>
      </c>
    </row>
    <row r="15" spans="1:6" x14ac:dyDescent="0.3">
      <c r="A15" s="23" t="s">
        <v>74</v>
      </c>
      <c r="B15" s="84" t="s">
        <v>109</v>
      </c>
      <c r="C15" s="85" t="s">
        <v>75</v>
      </c>
    </row>
    <row r="16" spans="1:6" ht="15" customHeight="1" x14ac:dyDescent="0.3">
      <c r="A16" s="21" t="s">
        <v>76</v>
      </c>
      <c r="B16" s="82" t="s">
        <v>157</v>
      </c>
      <c r="C16" s="83"/>
    </row>
    <row r="17" spans="1:3" ht="28.5" customHeight="1" x14ac:dyDescent="0.3">
      <c r="A17" s="14" t="s">
        <v>77</v>
      </c>
      <c r="B17" s="73">
        <f>((C19+C20+C22+C23)-C26)*C25*C27</f>
        <v>324083190</v>
      </c>
      <c r="C17" s="73"/>
    </row>
    <row r="18" spans="1:3" x14ac:dyDescent="0.3">
      <c r="A18" s="23" t="s">
        <v>78</v>
      </c>
      <c r="B18" s="74" t="s">
        <v>15</v>
      </c>
      <c r="C18" s="75"/>
    </row>
    <row r="19" spans="1:3" x14ac:dyDescent="0.3">
      <c r="A19" s="69"/>
      <c r="B19" s="22" t="s">
        <v>16</v>
      </c>
      <c r="C19" s="19">
        <v>71166380</v>
      </c>
    </row>
    <row r="20" spans="1:3" x14ac:dyDescent="0.3">
      <c r="A20" s="70"/>
      <c r="B20" s="22" t="s">
        <v>17</v>
      </c>
      <c r="C20" s="19">
        <v>0</v>
      </c>
    </row>
    <row r="21" spans="1:3" x14ac:dyDescent="0.3">
      <c r="A21" s="70"/>
      <c r="B21" s="71" t="s">
        <v>18</v>
      </c>
      <c r="C21" s="72"/>
    </row>
    <row r="22" spans="1:3" x14ac:dyDescent="0.3">
      <c r="A22" s="70"/>
      <c r="B22" s="22" t="s">
        <v>71</v>
      </c>
      <c r="C22" s="19">
        <v>650000000</v>
      </c>
    </row>
    <row r="23" spans="1:3" ht="28.8" x14ac:dyDescent="0.3">
      <c r="A23" s="70"/>
      <c r="B23" s="22" t="s">
        <v>79</v>
      </c>
      <c r="C23" s="19">
        <v>0</v>
      </c>
    </row>
    <row r="24" spans="1:3" x14ac:dyDescent="0.3">
      <c r="A24" s="70"/>
      <c r="B24" s="71" t="s">
        <v>80</v>
      </c>
      <c r="C24" s="72"/>
    </row>
    <row r="25" spans="1:3" x14ac:dyDescent="0.3">
      <c r="A25" s="25"/>
      <c r="B25" s="22" t="s">
        <v>81</v>
      </c>
      <c r="C25" s="26">
        <v>0.5</v>
      </c>
    </row>
    <row r="26" spans="1:3" x14ac:dyDescent="0.3">
      <c r="A26" s="27"/>
      <c r="B26" s="22" t="s">
        <v>30</v>
      </c>
      <c r="C26" s="28">
        <v>73000000</v>
      </c>
    </row>
    <row r="27" spans="1:3" x14ac:dyDescent="0.3">
      <c r="A27" s="27"/>
      <c r="B27" s="22" t="s">
        <v>82</v>
      </c>
      <c r="C27" s="26">
        <v>1</v>
      </c>
    </row>
    <row r="28" spans="1:3" x14ac:dyDescent="0.3">
      <c r="A28" s="18" t="s">
        <v>83</v>
      </c>
      <c r="B28" s="73">
        <f>IFERROR(B17*(VLOOKUP(B15,Hoja2!$G$1:$H$6,2,0)),16666)</f>
        <v>81020797.5</v>
      </c>
      <c r="C28" s="73"/>
    </row>
    <row r="29" spans="1:3" ht="28.8" x14ac:dyDescent="0.3">
      <c r="A29" s="21" t="s">
        <v>84</v>
      </c>
      <c r="B29" s="76" t="s">
        <v>159</v>
      </c>
      <c r="C29" s="77"/>
    </row>
    <row r="30" spans="1:3" ht="28.8" x14ac:dyDescent="0.3">
      <c r="A30" s="21" t="s">
        <v>85</v>
      </c>
      <c r="B30" s="78" t="s">
        <v>158</v>
      </c>
      <c r="C30" s="79"/>
    </row>
    <row r="31" spans="1:3" ht="18" x14ac:dyDescent="0.3">
      <c r="A31" s="29" t="s">
        <v>86</v>
      </c>
      <c r="B31" s="29"/>
      <c r="C31" s="29"/>
    </row>
    <row r="32" spans="1:3" x14ac:dyDescent="0.3">
      <c r="A32" s="30" t="s">
        <v>87</v>
      </c>
      <c r="B32" s="68"/>
      <c r="C32" s="68"/>
    </row>
    <row r="33" spans="1:3" x14ac:dyDescent="0.3">
      <c r="A33" s="30" t="s">
        <v>88</v>
      </c>
      <c r="B33" s="68"/>
      <c r="C33" s="68"/>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2" sqref="B2:C2"/>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6" t="s">
        <v>89</v>
      </c>
      <c r="B1" s="56"/>
      <c r="C1" s="56"/>
    </row>
    <row r="2" spans="1:3" ht="17.100000000000001" customHeight="1" x14ac:dyDescent="0.3">
      <c r="A2" s="13" t="s">
        <v>27</v>
      </c>
      <c r="B2" s="48" t="s">
        <v>153</v>
      </c>
      <c r="C2" s="49"/>
    </row>
    <row r="3" spans="1:3" ht="15.9" customHeight="1" x14ac:dyDescent="0.3">
      <c r="A3" s="5" t="s">
        <v>1</v>
      </c>
      <c r="B3" s="40" t="str">
        <f>'GENERALES NOTA 322'!B2:C2</f>
        <v>25307333300320220014900</v>
      </c>
      <c r="C3" s="40"/>
    </row>
    <row r="4" spans="1:3" x14ac:dyDescent="0.3">
      <c r="A4" s="5" t="s">
        <v>2</v>
      </c>
      <c r="B4" s="40" t="str">
        <f>'GENERALES NOTA 322'!B3:C3</f>
        <v>JUZGADO TERCERO ADMINISTRATIVO ORAL DEL CIRCUITO DE GIRARDOT</v>
      </c>
      <c r="C4" s="40"/>
    </row>
    <row r="5" spans="1:3" ht="29.1" customHeight="1" x14ac:dyDescent="0.3">
      <c r="A5" s="5" t="s">
        <v>3</v>
      </c>
      <c r="B5" s="40" t="str">
        <f>'GENERALES NOTA 322'!B4:C4</f>
        <v>VÍA 40 EXPRESS S.A.S.; ESE HOSPITAL SAN RAFAEL DE FUSAGASUGÁ E IPS CLÍNICA MEDICAL S.A.S.</v>
      </c>
      <c r="C5" s="40"/>
    </row>
    <row r="6" spans="1:3" x14ac:dyDescent="0.3">
      <c r="A6" s="5" t="s">
        <v>4</v>
      </c>
      <c r="B6" s="40" t="str">
        <f>'GENERALES NOTA 322'!B5:C5</f>
        <v>NUBIA LUZ LADINO MOYANO (conyuge); LUZ VIVIANA MARROQUIN MOYANO (hija); OLGA LUCIA MARROQUIN MOYANO (hija); ANDREA CATALINA MARROQUIN CORREA (hija); JULIO CESAR MARROQUIN MOYANO (hijo).</v>
      </c>
      <c r="C6" s="40"/>
    </row>
    <row r="7" spans="1:3" ht="43.5" customHeight="1" x14ac:dyDescent="0.3">
      <c r="A7" s="5" t="s">
        <v>5</v>
      </c>
      <c r="B7" s="40" t="str">
        <f>'GENERALES NOTA 322'!B6:C6</f>
        <v>LLAMADA EN GARANTIA</v>
      </c>
      <c r="C7" s="40"/>
    </row>
    <row r="8" spans="1:3" x14ac:dyDescent="0.3">
      <c r="A8" s="5" t="s">
        <v>90</v>
      </c>
      <c r="B8" s="40"/>
      <c r="C8" s="40"/>
    </row>
    <row r="9" spans="1:3" x14ac:dyDescent="0.3">
      <c r="A9" s="15" t="s">
        <v>78</v>
      </c>
      <c r="B9" s="88"/>
      <c r="C9" s="88"/>
    </row>
    <row r="10" spans="1:3" x14ac:dyDescent="0.3">
      <c r="A10" s="15" t="s">
        <v>91</v>
      </c>
      <c r="B10" s="40"/>
      <c r="C10" s="40"/>
    </row>
    <row r="11" spans="1:3" ht="28.8" x14ac:dyDescent="0.3">
      <c r="A11" s="15" t="s">
        <v>92</v>
      </c>
      <c r="B11" s="89"/>
      <c r="C11" s="67"/>
    </row>
    <row r="12" spans="1:3" ht="57.6" x14ac:dyDescent="0.3">
      <c r="A12" s="5" t="s">
        <v>93</v>
      </c>
      <c r="B12" s="40"/>
      <c r="C12" s="40"/>
    </row>
    <row r="13" spans="1:3" ht="57.6" x14ac:dyDescent="0.3">
      <c r="A13" s="5" t="s">
        <v>94</v>
      </c>
      <c r="B13" s="40"/>
      <c r="C13" s="40"/>
    </row>
    <row r="14" spans="1:3" x14ac:dyDescent="0.3">
      <c r="A14" s="5" t="s">
        <v>95</v>
      </c>
      <c r="B14" s="11"/>
      <c r="C14" s="11"/>
    </row>
    <row r="15" spans="1:3" x14ac:dyDescent="0.3">
      <c r="A15" s="15" t="s">
        <v>96</v>
      </c>
      <c r="B15" s="40"/>
      <c r="C15" s="40"/>
    </row>
    <row r="16" spans="1:3" x14ac:dyDescent="0.3">
      <c r="A16" s="11" t="s">
        <v>97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98</v>
      </c>
    </row>
    <row r="2" spans="1:1" x14ac:dyDescent="0.3">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31</v>
      </c>
      <c r="B1" t="s">
        <v>100</v>
      </c>
      <c r="C1" s="8" t="s">
        <v>35</v>
      </c>
      <c r="D1" s="8" t="s">
        <v>39</v>
      </c>
      <c r="E1" s="3" t="s">
        <v>40</v>
      </c>
      <c r="F1" s="2" t="s">
        <v>73</v>
      </c>
      <c r="G1" s="2" t="s">
        <v>101</v>
      </c>
      <c r="H1" s="4">
        <v>0.7</v>
      </c>
      <c r="I1" t="s">
        <v>102</v>
      </c>
      <c r="J1" t="s">
        <v>103</v>
      </c>
      <c r="L1" t="s">
        <v>6</v>
      </c>
    </row>
    <row r="2" spans="1:12" x14ac:dyDescent="0.3">
      <c r="A2" t="s">
        <v>104</v>
      </c>
      <c r="B2" t="s">
        <v>99</v>
      </c>
      <c r="C2" t="s">
        <v>105</v>
      </c>
      <c r="D2" s="2" t="s">
        <v>106</v>
      </c>
      <c r="E2" s="1" t="s">
        <v>107</v>
      </c>
      <c r="F2" s="2" t="s">
        <v>108</v>
      </c>
      <c r="G2" s="2" t="s">
        <v>109</v>
      </c>
      <c r="H2" s="4">
        <v>0.25</v>
      </c>
      <c r="I2" t="s">
        <v>110</v>
      </c>
      <c r="J2" t="s">
        <v>111</v>
      </c>
      <c r="L2" t="s">
        <v>112</v>
      </c>
    </row>
    <row r="3" spans="1:12" x14ac:dyDescent="0.3">
      <c r="A3" t="s">
        <v>113</v>
      </c>
      <c r="C3" t="s">
        <v>114</v>
      </c>
      <c r="D3" s="2" t="s">
        <v>115</v>
      </c>
      <c r="E3" s="1" t="s">
        <v>116</v>
      </c>
      <c r="F3" s="2" t="s">
        <v>117</v>
      </c>
      <c r="G3" s="2" t="s">
        <v>118</v>
      </c>
      <c r="H3" s="4">
        <v>0.55000000000000004</v>
      </c>
      <c r="I3" t="s">
        <v>119</v>
      </c>
      <c r="J3" t="s">
        <v>120</v>
      </c>
    </row>
    <row r="4" spans="1:12" x14ac:dyDescent="0.3">
      <c r="A4" t="s">
        <v>121</v>
      </c>
      <c r="C4" t="s">
        <v>122</v>
      </c>
      <c r="E4" s="1" t="s">
        <v>123</v>
      </c>
      <c r="G4" s="2" t="s">
        <v>75</v>
      </c>
      <c r="H4" s="4">
        <v>0.15</v>
      </c>
      <c r="I4" t="s">
        <v>124</v>
      </c>
      <c r="J4" t="s">
        <v>125</v>
      </c>
    </row>
    <row r="5" spans="1:12" x14ac:dyDescent="0.3">
      <c r="A5" t="s">
        <v>126</v>
      </c>
      <c r="E5" s="1" t="s">
        <v>127</v>
      </c>
      <c r="G5" s="2" t="s">
        <v>128</v>
      </c>
      <c r="H5" s="4">
        <v>0.7</v>
      </c>
      <c r="I5" t="s">
        <v>129</v>
      </c>
      <c r="J5" t="s">
        <v>130</v>
      </c>
    </row>
    <row r="6" spans="1:12" x14ac:dyDescent="0.3">
      <c r="E6" s="1" t="s">
        <v>131</v>
      </c>
      <c r="G6" s="2" t="s">
        <v>132</v>
      </c>
      <c r="H6" s="4">
        <v>0.3</v>
      </c>
      <c r="J6" t="s">
        <v>133</v>
      </c>
    </row>
    <row r="7" spans="1:12" x14ac:dyDescent="0.3">
      <c r="E7" s="1" t="s">
        <v>134</v>
      </c>
      <c r="G7" s="2" t="s">
        <v>108</v>
      </c>
    </row>
    <row r="8" spans="1:12" x14ac:dyDescent="0.3">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2024-07-05T20:18:09Z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