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8_{963242B6-3C09-4D08-8B0F-759ED10A093C}" xr6:coauthVersionLast="47" xr6:coauthVersionMax="47" xr10:uidLastSave="{00000000-0000-0000-0000-000000000000}"/>
  <bookViews>
    <workbookView xWindow="-120" yWindow="-120" windowWidth="24240" windowHeight="13020" xr2:uid="{9FC34AE3-6CFB-43DC-A7C8-01A7FF45BA44}"/>
  </bookViews>
  <sheets>
    <sheet name="LIQ. PRETENSIONES DEMAND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H26" i="1"/>
  <c r="I26" i="1" s="1"/>
  <c r="E29" i="1" l="1"/>
  <c r="F30" i="1" s="1"/>
  <c r="E28" i="1"/>
  <c r="E20" i="1" l="1"/>
  <c r="E16" i="1"/>
  <c r="F16" i="1" s="1"/>
  <c r="E8" i="1" l="1"/>
  <c r="F8" i="1" s="1"/>
  <c r="F9" i="1" l="1"/>
  <c r="E12" i="1"/>
  <c r="F12" i="1" s="1"/>
  <c r="F20" i="1"/>
  <c r="F21" i="1" s="1"/>
  <c r="F13" i="1" l="1"/>
  <c r="F17" i="1" l="1"/>
</calcChain>
</file>

<file path=xl/sharedStrings.xml><?xml version="1.0" encoding="utf-8"?>
<sst xmlns="http://schemas.openxmlformats.org/spreadsheetml/2006/main" count="48" uniqueCount="33">
  <si>
    <t>LIQUIDACIÓN DE LAS PRETENSIONES DE LA DEMANDA</t>
  </si>
  <si>
    <t>NOTA 1: La demandante solicita que se le paguen los salarios, prestaciones sociales e indemnizaciones desde la fecha del supuesto despido indirecto motivo por el cual se cálcula desde el 16/04/2016 al 30/09/2016 .</t>
  </si>
  <si>
    <t>DESDE</t>
  </si>
  <si>
    <t>HASTA</t>
  </si>
  <si>
    <t xml:space="preserve">SALARIO  </t>
  </si>
  <si>
    <t>DÍAS</t>
  </si>
  <si>
    <t>PRIMAS</t>
  </si>
  <si>
    <t>TOTAL ADEUDADO</t>
  </si>
  <si>
    <t xml:space="preserve">SALARIO </t>
  </si>
  <si>
    <t>CESANTÍAS</t>
  </si>
  <si>
    <t>NOTA 2: Póliza No. 2608106 con vigencia del   01/01/2016 al 30/04/2017 (Descontando los tres años adicionales otorgados por prescripción trienal). Cubre salario, presta..</t>
  </si>
  <si>
    <t>INTERESES</t>
  </si>
  <si>
    <t>SALARIO</t>
  </si>
  <si>
    <t>VACACIONES</t>
  </si>
  <si>
    <t xml:space="preserve">NOTA 3: Se realiza la liquidación de la sanción moratorio del artículo 65 del CST;no obstante, es menester precisar que este rubro se encuentra fuera de la cobertura de la Póliza No. 2608106, ya que conforme a la jurisprudencia de la CSJ esta no puede ser considerada como una indemnización. 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</si>
  <si>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</si>
  <si>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</si>
  <si>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</si>
  <si>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</si>
  <si>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</si>
  <si>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</si>
  <si>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</si>
  <si>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</si>
  <si>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</si>
  <si>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</si>
  <si>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</si>
  <si>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</si>
  <si>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Total Indemnizacón:</t>
  </si>
  <si>
    <t>INDEMNIZACIÓN DEL ARTÍCULO 65 DEL C.S.T.</t>
  </si>
  <si>
    <t>Total</t>
  </si>
  <si>
    <t>27/06/2024</t>
  </si>
  <si>
    <t>$       3.106.538,75</t>
  </si>
  <si>
    <t>Total Liquidación: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</si>
</sst>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_-;\-* #,##0_-;_-* &quot;-&quot;??_-;_-@_-"/>
    <numFmt numFmtId="168" formatCode="0.0"/>
    <numFmt numFmtId="170" formatCode="_ &quot;$&quot;\ * #,##0_ ;_ &quot;$&quot;\ * \-#,##0_ ;_ &quot;$&quot;\ * &quot;-&quot;_ ;_ @_ "/>
    <numFmt numFmtId="171" formatCode="_ * #,##0_ ;_ * \-#,##0_ ;_ * &quot;-&quot;_ ;_ @_ "/>
    <numFmt numFmtId="172" formatCode="_ &quot;$&quot;\ * #,##0.00_ ;_ &quot;$&quot;\ * \-#,##0.00_ ;_ &quot;$&quot;\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/>
    </xf>
    <xf numFmtId="167" fontId="5" fillId="4" borderId="2" xfId="1" applyNumberFormat="1" applyFont="1" applyFill="1" applyBorder="1" applyAlignment="1">
      <alignment horizontal="center"/>
    </xf>
    <xf numFmtId="14" fontId="2" fillId="0" borderId="2" xfId="0" applyNumberFormat="1" applyFont="1" applyBorder="1"/>
    <xf numFmtId="167" fontId="2" fillId="0" borderId="2" xfId="1" applyNumberFormat="1" applyFont="1" applyBorder="1"/>
    <xf numFmtId="167" fontId="2" fillId="0" borderId="2" xfId="1" applyNumberFormat="1" applyFont="1" applyFill="1" applyBorder="1"/>
    <xf numFmtId="167" fontId="5" fillId="2" borderId="2" xfId="1" applyNumberFormat="1" applyFont="1" applyFill="1" applyBorder="1"/>
    <xf numFmtId="0" fontId="7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168" fontId="7" fillId="4" borderId="2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9" fillId="0" borderId="0" xfId="0" applyFont="1"/>
    <xf numFmtId="165" fontId="10" fillId="5" borderId="2" xfId="0" applyNumberFormat="1" applyFont="1" applyFill="1" applyBorder="1"/>
    <xf numFmtId="0" fontId="4" fillId="0" borderId="0" xfId="0" applyFont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10" xfId="0" applyFont="1" applyFill="1" applyBorder="1" applyAlignment="1"/>
    <xf numFmtId="0" fontId="4" fillId="3" borderId="10" xfId="0" applyFont="1" applyFill="1" applyBorder="1" applyAlignment="1">
      <alignment horizontal="center" vertical="center" wrapText="1"/>
    </xf>
  </cellXfs>
  <cellStyles count="12">
    <cellStyle name="Comma" xfId="1" builtinId="3"/>
    <cellStyle name="Millares [0] 2" xfId="5" xr:uid="{D45F5FD5-E360-44B2-9349-BB260D084681}"/>
    <cellStyle name="Millares 2" xfId="8" xr:uid="{258689CB-D991-423B-B5BD-A5A636B06414}"/>
    <cellStyle name="Millares 3" xfId="10" xr:uid="{0E41F08C-75E0-4E4F-A81B-2B5755EBEAB1}"/>
    <cellStyle name="Millares 4" xfId="2" xr:uid="{8BCDA86B-E1A2-4CA4-B01E-51ECD2B852E1}"/>
    <cellStyle name="Moneda [0] 2" xfId="7" xr:uid="{C26A8AC3-7600-42EA-AA91-341523FD88B1}"/>
    <cellStyle name="Moneda 2" xfId="6" xr:uid="{71D6B488-A365-4472-8079-41265511CCA9}"/>
    <cellStyle name="Moneda 3" xfId="9" xr:uid="{61155606-8A75-4F85-93B9-0D361E770C68}"/>
    <cellStyle name="Moneda 4" xfId="11" xr:uid="{2C448203-C344-465E-A212-D33BCB45BECD}"/>
    <cellStyle name="Moneda 5" xfId="3" xr:uid="{803DDB03-02FB-4ECA-AF8E-5EC3BA3CA0D0}"/>
    <cellStyle name="Normal" xfId="0" builtinId="0"/>
    <cellStyle name="Normal 2" xfId="4" xr:uid="{6DA13D8C-BA40-4238-98DC-24FB13437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723186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A78D4B-7570-47BD-B374-5B98B70C8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4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1C1CC-0E93-4BA0-8F67-2F966767A2CF}">
  <dimension ref="B1:O67"/>
  <sheetViews>
    <sheetView tabSelected="1" topLeftCell="A2" workbookViewId="0">
      <selection activeCell="K11" sqref="K11:O18"/>
    </sheetView>
  </sheetViews>
  <sheetFormatPr defaultColWidth="11.42578125" defaultRowHeight="15"/>
  <cols>
    <col min="4" max="4" width="22.42578125" customWidth="1"/>
    <col min="5" max="5" width="15.28515625" customWidth="1"/>
    <col min="6" max="6" width="18.42578125" customWidth="1"/>
  </cols>
  <sheetData>
    <row r="1" spans="2:15">
      <c r="B1" s="1"/>
      <c r="C1" s="1"/>
      <c r="D1" s="1"/>
      <c r="E1" s="1"/>
      <c r="F1" s="1"/>
      <c r="G1" s="1"/>
    </row>
    <row r="2" spans="2:15">
      <c r="B2" s="1"/>
      <c r="C2" s="1"/>
      <c r="D2" s="1"/>
      <c r="E2" s="1"/>
      <c r="F2" s="1"/>
      <c r="G2" s="1"/>
    </row>
    <row r="3" spans="2:15">
      <c r="B3" s="1"/>
      <c r="C3" s="1"/>
      <c r="D3" s="1"/>
      <c r="E3" s="1"/>
      <c r="F3" s="1"/>
      <c r="G3" s="1"/>
    </row>
    <row r="4" spans="2:15">
      <c r="B4" s="1"/>
      <c r="C4" s="1"/>
      <c r="D4" s="1"/>
      <c r="E4" s="1"/>
      <c r="F4" s="1"/>
      <c r="G4" s="1"/>
    </row>
    <row r="5" spans="2:15" ht="15" customHeight="1">
      <c r="B5" s="30" t="s">
        <v>0</v>
      </c>
      <c r="C5" s="30"/>
      <c r="D5" s="30"/>
      <c r="E5" s="30"/>
      <c r="F5" s="30"/>
      <c r="G5" s="1"/>
      <c r="K5" s="25" t="s">
        <v>1</v>
      </c>
      <c r="L5" s="25"/>
      <c r="M5" s="25"/>
      <c r="N5" s="25"/>
      <c r="O5" s="25"/>
    </row>
    <row r="6" spans="2:15">
      <c r="B6" s="1"/>
      <c r="C6" s="1"/>
      <c r="D6" s="1"/>
      <c r="E6" s="1"/>
      <c r="F6" s="1"/>
      <c r="G6" s="1"/>
      <c r="K6" s="25"/>
      <c r="L6" s="25"/>
      <c r="M6" s="25"/>
      <c r="N6" s="25"/>
      <c r="O6" s="25"/>
    </row>
    <row r="7" spans="2:15" ht="17.25" customHeight="1">
      <c r="B7" s="2" t="s">
        <v>2</v>
      </c>
      <c r="C7" s="2" t="s">
        <v>3</v>
      </c>
      <c r="D7" s="2" t="s">
        <v>4</v>
      </c>
      <c r="E7" s="2" t="s">
        <v>5</v>
      </c>
      <c r="F7" s="3" t="s">
        <v>6</v>
      </c>
      <c r="G7" s="1"/>
      <c r="K7" s="25"/>
      <c r="L7" s="25"/>
      <c r="M7" s="25"/>
      <c r="N7" s="25"/>
      <c r="O7" s="25"/>
    </row>
    <row r="8" spans="2:15">
      <c r="B8" s="4">
        <v>42476</v>
      </c>
      <c r="C8" s="4">
        <v>42643</v>
      </c>
      <c r="D8" s="5">
        <v>1567238</v>
      </c>
      <c r="E8" s="5">
        <f t="shared" ref="E8" si="0">DAYS360(B8,C8)+1</f>
        <v>165</v>
      </c>
      <c r="F8" s="6">
        <f t="shared" ref="F8" si="1">(D8*E8)/360</f>
        <v>718317.41666666663</v>
      </c>
      <c r="G8" s="1"/>
      <c r="K8" s="25"/>
      <c r="L8" s="25"/>
      <c r="M8" s="25"/>
      <c r="N8" s="25"/>
      <c r="O8" s="25"/>
    </row>
    <row r="9" spans="2:15" ht="15" customHeight="1">
      <c r="B9" s="26" t="s">
        <v>7</v>
      </c>
      <c r="C9" s="26"/>
      <c r="D9" s="26"/>
      <c r="E9" s="26"/>
      <c r="F9" s="7">
        <f>SUM(F8:F8)</f>
        <v>718317.41666666663</v>
      </c>
      <c r="G9" s="1"/>
      <c r="K9" s="25"/>
      <c r="L9" s="25"/>
      <c r="M9" s="25"/>
      <c r="N9" s="25"/>
      <c r="O9" s="25"/>
    </row>
    <row r="10" spans="2:15">
      <c r="G10" s="1"/>
      <c r="H10" s="23"/>
      <c r="I10" s="23"/>
      <c r="J10" s="23"/>
    </row>
    <row r="11" spans="2:15" ht="15" customHeight="1">
      <c r="B11" s="2" t="s">
        <v>2</v>
      </c>
      <c r="C11" s="2" t="s">
        <v>3</v>
      </c>
      <c r="D11" s="2" t="s">
        <v>8</v>
      </c>
      <c r="E11" s="2" t="s">
        <v>5</v>
      </c>
      <c r="F11" s="3" t="s">
        <v>9</v>
      </c>
      <c r="G11" s="1"/>
      <c r="K11" s="47" t="s">
        <v>10</v>
      </c>
      <c r="L11" s="47"/>
      <c r="M11" s="47"/>
      <c r="N11" s="47"/>
      <c r="O11" s="47"/>
    </row>
    <row r="12" spans="2:15">
      <c r="B12" s="4">
        <v>42476</v>
      </c>
      <c r="C12" s="4">
        <v>42643</v>
      </c>
      <c r="D12" s="5">
        <v>1567238</v>
      </c>
      <c r="E12" s="5">
        <f t="shared" ref="E12" si="2">DAYS360(B12,C12)+1</f>
        <v>165</v>
      </c>
      <c r="F12" s="6">
        <f t="shared" ref="F12" si="3">(D12*E12)/360</f>
        <v>718317.41666666663</v>
      </c>
      <c r="G12" s="1"/>
      <c r="K12" s="47"/>
      <c r="L12" s="47"/>
      <c r="M12" s="47"/>
      <c r="N12" s="47"/>
      <c r="O12" s="47"/>
    </row>
    <row r="13" spans="2:15">
      <c r="B13" s="26" t="s">
        <v>7</v>
      </c>
      <c r="C13" s="26"/>
      <c r="D13" s="26"/>
      <c r="E13" s="26"/>
      <c r="F13" s="7">
        <f>SUM(F12:F12)</f>
        <v>718317.41666666663</v>
      </c>
      <c r="G13" s="1"/>
      <c r="H13" s="23"/>
      <c r="I13" s="23"/>
      <c r="J13" s="23"/>
      <c r="K13" s="47"/>
      <c r="L13" s="47"/>
      <c r="M13" s="47"/>
      <c r="N13" s="47"/>
      <c r="O13" s="47"/>
    </row>
    <row r="14" spans="2:15">
      <c r="G14" s="1"/>
      <c r="H14" s="23"/>
      <c r="I14" s="23"/>
      <c r="J14" s="23"/>
      <c r="K14" s="47"/>
      <c r="L14" s="47"/>
      <c r="M14" s="47"/>
      <c r="N14" s="47"/>
      <c r="O14" s="47"/>
    </row>
    <row r="15" spans="2:15">
      <c r="B15" s="2" t="s">
        <v>2</v>
      </c>
      <c r="C15" s="2" t="s">
        <v>3</v>
      </c>
      <c r="D15" s="2" t="s">
        <v>9</v>
      </c>
      <c r="E15" s="2" t="s">
        <v>5</v>
      </c>
      <c r="F15" s="3" t="s">
        <v>11</v>
      </c>
      <c r="G15" s="1"/>
      <c r="H15" s="23"/>
      <c r="I15" s="23"/>
      <c r="J15" s="23"/>
      <c r="K15" s="47"/>
      <c r="L15" s="47"/>
      <c r="M15" s="47"/>
      <c r="N15" s="47"/>
      <c r="O15" s="47"/>
    </row>
    <row r="16" spans="2:15">
      <c r="B16" s="4">
        <v>42476</v>
      </c>
      <c r="C16" s="4">
        <v>42643</v>
      </c>
      <c r="D16" s="6">
        <v>718317</v>
      </c>
      <c r="E16" s="5">
        <f t="shared" ref="E16" si="4">DAYS360(B16,C16)+1</f>
        <v>165</v>
      </c>
      <c r="F16" s="5">
        <f>(D16*E16*0.24)/360</f>
        <v>79014.87</v>
      </c>
      <c r="G16" s="1"/>
      <c r="H16" s="23"/>
      <c r="I16" s="23"/>
      <c r="J16" s="23"/>
      <c r="K16" s="47"/>
      <c r="L16" s="47"/>
      <c r="M16" s="47"/>
      <c r="N16" s="47"/>
      <c r="O16" s="47"/>
    </row>
    <row r="17" spans="2:15" ht="15" customHeight="1">
      <c r="B17" s="26" t="s">
        <v>7</v>
      </c>
      <c r="C17" s="26"/>
      <c r="D17" s="26"/>
      <c r="E17" s="26"/>
      <c r="F17" s="7">
        <f>SUM(F16:F16)</f>
        <v>79014.87</v>
      </c>
      <c r="H17" s="23"/>
      <c r="I17" s="23"/>
      <c r="J17" s="23"/>
      <c r="K17" s="47"/>
      <c r="L17" s="47"/>
      <c r="M17" s="47"/>
      <c r="N17" s="47"/>
      <c r="O17" s="47"/>
    </row>
    <row r="18" spans="2:15">
      <c r="H18" s="23"/>
      <c r="I18" s="23"/>
      <c r="J18" s="23"/>
      <c r="K18" s="47"/>
      <c r="L18" s="47"/>
      <c r="M18" s="47"/>
      <c r="N18" s="47"/>
      <c r="O18" s="47"/>
    </row>
    <row r="19" spans="2:15">
      <c r="B19" s="2" t="s">
        <v>2</v>
      </c>
      <c r="C19" s="2" t="s">
        <v>3</v>
      </c>
      <c r="D19" s="2" t="s">
        <v>12</v>
      </c>
      <c r="E19" s="2" t="s">
        <v>5</v>
      </c>
      <c r="F19" s="3" t="s">
        <v>13</v>
      </c>
      <c r="H19" s="23"/>
      <c r="I19" s="23"/>
      <c r="J19" s="23"/>
    </row>
    <row r="20" spans="2:15">
      <c r="B20" s="4">
        <v>42476</v>
      </c>
      <c r="C20" s="4">
        <v>42643</v>
      </c>
      <c r="D20" s="5">
        <v>1567238</v>
      </c>
      <c r="E20" s="5">
        <f t="shared" ref="E20" si="5">DAYS360(B20,C20)+1</f>
        <v>165</v>
      </c>
      <c r="F20" s="5">
        <f>(D20*E20)/720</f>
        <v>359158.70833333331</v>
      </c>
      <c r="H20" s="23"/>
      <c r="I20" s="23"/>
      <c r="J20" s="23"/>
    </row>
    <row r="21" spans="2:15">
      <c r="B21" s="27" t="s">
        <v>7</v>
      </c>
      <c r="C21" s="28"/>
      <c r="D21" s="28"/>
      <c r="E21" s="29"/>
      <c r="F21" s="7">
        <f>SUM(F20)</f>
        <v>359158.70833333331</v>
      </c>
      <c r="H21" s="23"/>
      <c r="I21" s="23"/>
      <c r="J21" s="23"/>
      <c r="K21" s="23"/>
      <c r="L21" s="23"/>
    </row>
    <row r="22" spans="2:15">
      <c r="K22" s="25" t="s">
        <v>14</v>
      </c>
      <c r="L22" s="25"/>
      <c r="M22" s="25"/>
      <c r="N22" s="25"/>
      <c r="O22" s="25"/>
    </row>
    <row r="23" spans="2:15">
      <c r="B23" s="38" t="s">
        <v>15</v>
      </c>
      <c r="C23" s="38"/>
      <c r="D23" s="38"/>
      <c r="E23" s="38"/>
      <c r="F23" s="38"/>
      <c r="G23" s="38"/>
      <c r="H23" s="38"/>
      <c r="I23" s="38"/>
      <c r="K23" s="25"/>
      <c r="L23" s="25"/>
      <c r="M23" s="25"/>
      <c r="N23" s="25"/>
      <c r="O23" s="25"/>
    </row>
    <row r="24" spans="2:15">
      <c r="B24" s="39"/>
      <c r="C24" s="39"/>
      <c r="D24" s="39"/>
      <c r="E24" s="8" t="s">
        <v>16</v>
      </c>
      <c r="F24" s="8" t="s">
        <v>17</v>
      </c>
      <c r="G24" s="8" t="s">
        <v>18</v>
      </c>
      <c r="H24" s="40" t="s">
        <v>19</v>
      </c>
      <c r="I24" s="40"/>
      <c r="K24" s="25"/>
      <c r="L24" s="25"/>
      <c r="M24" s="25"/>
      <c r="N24" s="25"/>
      <c r="O24" s="25"/>
    </row>
    <row r="25" spans="2:15">
      <c r="B25" s="34" t="s">
        <v>20</v>
      </c>
      <c r="C25" s="34"/>
      <c r="D25" s="34"/>
      <c r="E25" s="9">
        <v>2016</v>
      </c>
      <c r="F25" s="9">
        <v>9</v>
      </c>
      <c r="G25" s="10">
        <v>30</v>
      </c>
      <c r="H25" s="11" t="s">
        <v>21</v>
      </c>
      <c r="I25" s="12" t="s">
        <v>22</v>
      </c>
    </row>
    <row r="26" spans="2:15">
      <c r="B26" s="34" t="s">
        <v>23</v>
      </c>
      <c r="C26" s="34"/>
      <c r="D26" s="34"/>
      <c r="E26" s="13">
        <v>2016</v>
      </c>
      <c r="F26" s="13">
        <v>4</v>
      </c>
      <c r="G26" s="14">
        <v>16</v>
      </c>
      <c r="H26" s="15">
        <f>(E25-E26)*360+(F25-F26)*30+(G25-G26+1)</f>
        <v>165</v>
      </c>
      <c r="I26" s="16">
        <f>H26/360</f>
        <v>0.45833333333333331</v>
      </c>
    </row>
    <row r="27" spans="2:15">
      <c r="B27" s="34" t="s">
        <v>24</v>
      </c>
      <c r="C27" s="34"/>
      <c r="D27" s="34"/>
      <c r="E27" s="35">
        <v>1567238</v>
      </c>
      <c r="F27" s="36"/>
      <c r="G27" s="36"/>
      <c r="H27" s="36"/>
      <c r="I27" s="36"/>
    </row>
    <row r="28" spans="2:15">
      <c r="B28" s="34" t="s">
        <v>25</v>
      </c>
      <c r="C28" s="34"/>
      <c r="D28" s="34"/>
      <c r="E28" s="37">
        <f>E27/30</f>
        <v>52241.26666666667</v>
      </c>
      <c r="F28" s="37"/>
      <c r="G28" s="37"/>
      <c r="H28" s="37"/>
      <c r="I28" s="37"/>
    </row>
    <row r="29" spans="2:15">
      <c r="B29" s="34" t="s">
        <v>26</v>
      </c>
      <c r="C29" s="34"/>
      <c r="D29" s="34"/>
      <c r="E29" s="37">
        <f>E27</f>
        <v>1567238</v>
      </c>
      <c r="F29" s="37"/>
      <c r="G29" s="37"/>
      <c r="H29" s="37"/>
      <c r="I29" s="37"/>
    </row>
    <row r="30" spans="2:15">
      <c r="B30" s="33" t="s">
        <v>27</v>
      </c>
      <c r="C30" s="33"/>
      <c r="D30" s="33"/>
      <c r="E30" s="17"/>
      <c r="F30" s="31">
        <f>+E29</f>
        <v>1567238</v>
      </c>
      <c r="G30" s="31"/>
      <c r="H30" s="31"/>
      <c r="I30" s="31"/>
    </row>
    <row r="32" spans="2:15">
      <c r="B32" s="41" t="s">
        <v>28</v>
      </c>
      <c r="C32" s="41"/>
      <c r="D32" s="41"/>
      <c r="E32" s="41"/>
      <c r="F32" s="41"/>
    </row>
    <row r="33" spans="2:6">
      <c r="B33" s="42" t="s">
        <v>2</v>
      </c>
      <c r="C33" s="42"/>
      <c r="D33" s="42" t="s">
        <v>3</v>
      </c>
      <c r="E33" s="42"/>
      <c r="F33" s="43" t="s">
        <v>29</v>
      </c>
    </row>
    <row r="34" spans="2:6" ht="15" customHeight="1">
      <c r="B34" s="44">
        <v>42379</v>
      </c>
      <c r="C34" s="44"/>
      <c r="D34" s="45" t="s">
        <v>30</v>
      </c>
      <c r="E34" s="45"/>
      <c r="F34" s="46" t="s">
        <v>31</v>
      </c>
    </row>
    <row r="39" spans="2:6">
      <c r="B39" s="1"/>
      <c r="C39" s="1"/>
      <c r="D39" s="1"/>
      <c r="E39" s="1"/>
      <c r="F39" s="1"/>
    </row>
    <row r="40" spans="2:6">
      <c r="B40" s="32" t="s">
        <v>32</v>
      </c>
      <c r="C40" s="32"/>
      <c r="D40" s="32"/>
      <c r="E40" s="32"/>
      <c r="F40" s="22">
        <f>+F30+F21+F17+F13+F9</f>
        <v>3442046.4116666662</v>
      </c>
    </row>
    <row r="41" spans="2:6" ht="15" customHeight="1"/>
    <row r="50" spans="2:9" ht="15" customHeight="1"/>
    <row r="59" spans="2:9" ht="120" customHeight="1"/>
    <row r="60" spans="2:9">
      <c r="I60" s="24"/>
    </row>
    <row r="61" spans="2:9">
      <c r="I61" s="24"/>
    </row>
    <row r="62" spans="2:9">
      <c r="I62" s="24"/>
    </row>
    <row r="64" spans="2:9">
      <c r="B64" s="18"/>
      <c r="C64" s="18"/>
      <c r="D64" s="18"/>
      <c r="E64" s="19"/>
      <c r="F64" s="20"/>
      <c r="G64" s="1"/>
    </row>
    <row r="65" spans="2:7">
      <c r="B65" s="21"/>
      <c r="C65" s="21"/>
      <c r="D65" s="21"/>
      <c r="E65" s="21"/>
      <c r="F65" s="21"/>
      <c r="G65" s="1"/>
    </row>
    <row r="66" spans="2:7">
      <c r="G66" s="1"/>
    </row>
    <row r="67" spans="2:7">
      <c r="G67" s="1"/>
    </row>
  </sheetData>
  <mergeCells count="27">
    <mergeCell ref="B25:D25"/>
    <mergeCell ref="B26:D26"/>
    <mergeCell ref="B27:D27"/>
    <mergeCell ref="E27:I27"/>
    <mergeCell ref="B28:D28"/>
    <mergeCell ref="E28:I28"/>
    <mergeCell ref="B29:D29"/>
    <mergeCell ref="E29:I29"/>
    <mergeCell ref="F30:I30"/>
    <mergeCell ref="B40:E40"/>
    <mergeCell ref="B32:F32"/>
    <mergeCell ref="B33:C33"/>
    <mergeCell ref="D33:E33"/>
    <mergeCell ref="B34:C34"/>
    <mergeCell ref="D34:E34"/>
    <mergeCell ref="B30:D30"/>
    <mergeCell ref="K5:O9"/>
    <mergeCell ref="K22:O24"/>
    <mergeCell ref="B13:E13"/>
    <mergeCell ref="B9:E9"/>
    <mergeCell ref="B17:E17"/>
    <mergeCell ref="K11:O18"/>
    <mergeCell ref="B21:E21"/>
    <mergeCell ref="B5:F5"/>
    <mergeCell ref="B23:I23"/>
    <mergeCell ref="B24:D24"/>
    <mergeCell ref="H24:I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Carolina Romero Ciodaro</dc:creator>
  <cp:keywords/>
  <dc:description/>
  <cp:lastModifiedBy/>
  <cp:revision/>
  <dcterms:created xsi:type="dcterms:W3CDTF">2023-10-14T16:33:41Z</dcterms:created>
  <dcterms:modified xsi:type="dcterms:W3CDTF">2024-06-27T23:28:02Z</dcterms:modified>
  <cp:category/>
  <cp:contentStatus/>
</cp:coreProperties>
</file>