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uana\Downloads\"/>
    </mc:Choice>
  </mc:AlternateContent>
  <xr:revisionPtr revIDLastSave="0" documentId="8_{DCCCE493-5563-42ED-BFA1-3EFD9AB5B5C1}" xr6:coauthVersionLast="47" xr6:coauthVersionMax="47" xr10:uidLastSave="{00000000-0000-0000-0000-000000000000}"/>
  <bookViews>
    <workbookView xWindow="120" yWindow="120" windowWidth="11760" windowHeight="12744" xr2:uid="{00000000-000D-0000-FFFF-FFFF00000000}"/>
  </bookViews>
  <sheets>
    <sheet name="AlexvsBBV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E15" i="2"/>
  <c r="G15" i="2" s="1"/>
  <c r="H15" i="2" s="1"/>
  <c r="I15" i="2" s="1"/>
  <c r="E14" i="2"/>
  <c r="G14" i="2" s="1"/>
  <c r="H14" i="2" s="1"/>
  <c r="I14" i="2" s="1"/>
  <c r="E13" i="2"/>
  <c r="G13" i="2" s="1"/>
  <c r="H13" i="2" s="1"/>
  <c r="I13" i="2" s="1"/>
  <c r="E12" i="2"/>
  <c r="G12" i="2" s="1"/>
  <c r="H12" i="2" s="1"/>
  <c r="I12" i="2" s="1"/>
  <c r="E11" i="2"/>
  <c r="G11" i="2" s="1"/>
  <c r="H11" i="2" s="1"/>
  <c r="I11" i="2" s="1"/>
  <c r="E10" i="2"/>
  <c r="G10" i="2" s="1"/>
  <c r="H10" i="2" s="1"/>
  <c r="I10" i="2" s="1"/>
  <c r="E9" i="2"/>
  <c r="G9" i="2" s="1"/>
  <c r="H9" i="2" s="1"/>
  <c r="I9" i="2" s="1"/>
  <c r="E8" i="2"/>
  <c r="G8" i="2" s="1"/>
  <c r="H8" i="2" s="1"/>
  <c r="I8" i="2" s="1"/>
  <c r="E7" i="2"/>
  <c r="G7" i="2" s="1"/>
  <c r="H7" i="2" s="1"/>
  <c r="I7" i="2" s="1"/>
  <c r="E6" i="2"/>
  <c r="G6" i="2" s="1"/>
  <c r="H6" i="2" s="1"/>
  <c r="I6" i="2" s="1"/>
  <c r="E5" i="2"/>
  <c r="G5" i="2" s="1"/>
  <c r="H5" i="2" s="1"/>
  <c r="I5" i="2" s="1"/>
  <c r="E4" i="2"/>
  <c r="G4" i="2" s="1"/>
  <c r="H4" i="2" s="1"/>
  <c r="I4" i="2" s="1"/>
  <c r="I22" i="2" l="1"/>
  <c r="I23" i="2"/>
</calcChain>
</file>

<file path=xl/sharedStrings.xml><?xml version="1.0" encoding="utf-8"?>
<sst xmlns="http://schemas.openxmlformats.org/spreadsheetml/2006/main" count="29" uniqueCount="29">
  <si>
    <t>Fecha</t>
  </si>
  <si>
    <t>Capital</t>
  </si>
  <si>
    <t>% Interes</t>
  </si>
  <si>
    <t>Dias</t>
  </si>
  <si>
    <t>INT C.Co</t>
  </si>
  <si>
    <t>Interes diario</t>
  </si>
  <si>
    <t>TOTAL</t>
  </si>
  <si>
    <t>R0236</t>
  </si>
  <si>
    <t>R0472</t>
  </si>
  <si>
    <t>R0606</t>
  </si>
  <si>
    <t>R0766</t>
  </si>
  <si>
    <t>Intereses</t>
  </si>
  <si>
    <t>Total</t>
  </si>
  <si>
    <t>Resolución</t>
  </si>
  <si>
    <t xml:space="preserve">Capital </t>
  </si>
  <si>
    <t>R1090</t>
  </si>
  <si>
    <t>R0945</t>
  </si>
  <si>
    <t>R1328</t>
  </si>
  <si>
    <t>R1520</t>
  </si>
  <si>
    <t>R1081</t>
  </si>
  <si>
    <t>R2075</t>
  </si>
  <si>
    <t xml:space="preserve">LIQUIDADOR - INTERESES SUPER FINANCIERA </t>
  </si>
  <si>
    <t>R0151</t>
  </si>
  <si>
    <t>R2331</t>
  </si>
  <si>
    <t>R0400</t>
  </si>
  <si>
    <t>R0598</t>
  </si>
  <si>
    <t>R0599</t>
  </si>
  <si>
    <t>R1143</t>
  </si>
  <si>
    <t>R1144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</si>
</sst>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 -240A]* #,##0.00"/>
    <numFmt numFmtId="165" formatCode="_-&quot;$&quot;* #,##0_-;\-&quot;$&quot;* #,##0_-;_-&quot;$&quot;* &quot;-&quot;_-;_-@_-"/>
    <numFmt numFmtId="166" formatCode="0.000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17" fontId="4" fillId="0" borderId="1" xfId="0" applyNumberFormat="1" applyFont="1" applyBorder="1" applyAlignment="1">
      <alignment horizontal="center" vertical="center" readingOrder="1"/>
    </xf>
    <xf numFmtId="2" fontId="4" fillId="0" borderId="1" xfId="0" applyNumberFormat="1" applyFont="1" applyBorder="1" applyAlignment="1">
      <alignment horizontal="center" vertical="center" readingOrder="1"/>
    </xf>
    <xf numFmtId="164" fontId="4" fillId="0" borderId="1" xfId="0" applyNumberFormat="1" applyFont="1" applyBorder="1" applyAlignment="1">
      <alignment horizontal="center" vertical="center" readingOrder="1"/>
    </xf>
    <xf numFmtId="165" fontId="4" fillId="0" borderId="1" xfId="0" applyNumberFormat="1" applyFont="1" applyBorder="1" applyAlignment="1">
      <alignment horizontal="center" vertical="center" readingOrder="1"/>
    </xf>
    <xf numFmtId="166" fontId="4" fillId="0" borderId="1" xfId="0" applyNumberFormat="1" applyFont="1" applyBorder="1" applyAlignment="1">
      <alignment horizontal="center" vertical="center" readingOrder="1"/>
    </xf>
    <xf numFmtId="167" fontId="4" fillId="0" borderId="1" xfId="0" applyNumberFormat="1" applyFont="1" applyBorder="1" applyAlignment="1">
      <alignment horizontal="center" vertical="center" readingOrder="1"/>
    </xf>
    <xf numFmtId="17" fontId="4" fillId="0" borderId="2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CDFD"/>
      <color rgb="FFCCF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1D7B-713A-49A7-BA25-F062E0CCB2BC}">
  <dimension ref="B2:I23"/>
  <sheetViews>
    <sheetView tabSelected="1" topLeftCell="B1" workbookViewId="0">
      <selection activeCell="G25" sqref="G25"/>
    </sheetView>
  </sheetViews>
  <sheetFormatPr baseColWidth="10" defaultRowHeight="14.4" x14ac:dyDescent="0.3"/>
  <cols>
    <col min="3" max="3" width="14.21875" customWidth="1"/>
    <col min="9" max="9" width="16.109375" customWidth="1"/>
  </cols>
  <sheetData>
    <row r="2" spans="2:9" x14ac:dyDescent="0.3">
      <c r="B2" s="17" t="s">
        <v>21</v>
      </c>
      <c r="C2" s="18"/>
      <c r="D2" s="18"/>
      <c r="E2" s="18"/>
      <c r="F2" s="18"/>
      <c r="G2" s="18"/>
      <c r="H2" s="18"/>
      <c r="I2" s="18"/>
    </row>
    <row r="3" spans="2:9" ht="26.4" x14ac:dyDescent="0.3">
      <c r="B3" s="11" t="s">
        <v>0</v>
      </c>
      <c r="C3" s="11" t="s">
        <v>1</v>
      </c>
      <c r="D3" s="11" t="s">
        <v>13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</row>
    <row r="4" spans="2:9" x14ac:dyDescent="0.3">
      <c r="B4" s="3">
        <v>44986</v>
      </c>
      <c r="C4" s="16">
        <v>126269324</v>
      </c>
      <c r="D4" s="1" t="s">
        <v>7</v>
      </c>
      <c r="E4" s="1">
        <f>(30.84/12)</f>
        <v>2.57</v>
      </c>
      <c r="F4" s="1">
        <v>17</v>
      </c>
      <c r="G4" s="5">
        <f t="shared" ref="G4:G15" si="0">(E4*1.5)</f>
        <v>3.8549999999999995</v>
      </c>
      <c r="H4" s="4">
        <f>(G4/30)</f>
        <v>0.12849999999999998</v>
      </c>
      <c r="I4" s="6">
        <f t="shared" ref="I4:I20" si="1">((C4*(H4%*F4)))</f>
        <v>2758353.3827799996</v>
      </c>
    </row>
    <row r="5" spans="2:9" x14ac:dyDescent="0.3">
      <c r="B5" s="3">
        <v>45017</v>
      </c>
      <c r="C5" s="16">
        <v>126269324</v>
      </c>
      <c r="D5" s="1" t="s">
        <v>8</v>
      </c>
      <c r="E5" s="4">
        <f>(31.39/12)</f>
        <v>2.6158333333333332</v>
      </c>
      <c r="F5" s="1">
        <v>30</v>
      </c>
      <c r="G5" s="5">
        <f t="shared" si="0"/>
        <v>3.9237500000000001</v>
      </c>
      <c r="H5" s="4">
        <f>(G5/30)</f>
        <v>0.13079166666666667</v>
      </c>
      <c r="I5" s="6">
        <f t="shared" si="1"/>
        <v>4954492.6004499998</v>
      </c>
    </row>
    <row r="6" spans="2:9" x14ac:dyDescent="0.3">
      <c r="B6" s="3">
        <v>45047</v>
      </c>
      <c r="C6" s="16">
        <v>126269324</v>
      </c>
      <c r="D6" s="1" t="s">
        <v>9</v>
      </c>
      <c r="E6" s="4">
        <f>(30.27/12)</f>
        <v>2.5225</v>
      </c>
      <c r="F6" s="1">
        <v>31</v>
      </c>
      <c r="G6" s="5">
        <f t="shared" si="0"/>
        <v>3.7837499999999999</v>
      </c>
      <c r="H6" s="4">
        <f>(G6/30)</f>
        <v>0.12612499999999999</v>
      </c>
      <c r="I6" s="6">
        <f t="shared" si="1"/>
        <v>4936972.7317449991</v>
      </c>
    </row>
    <row r="7" spans="2:9" x14ac:dyDescent="0.3">
      <c r="B7" s="3">
        <v>45078</v>
      </c>
      <c r="C7" s="16">
        <v>126269324</v>
      </c>
      <c r="D7" s="1" t="s">
        <v>10</v>
      </c>
      <c r="E7" s="1">
        <f>(44.64/30)</f>
        <v>1.488</v>
      </c>
      <c r="F7" s="1">
        <v>28</v>
      </c>
      <c r="G7" s="5">
        <f t="shared" si="0"/>
        <v>2.2320000000000002</v>
      </c>
      <c r="H7" s="4">
        <f>(G7/30)</f>
        <v>7.4400000000000008E-2</v>
      </c>
      <c r="I7" s="6">
        <f t="shared" si="1"/>
        <v>2630442.5575680006</v>
      </c>
    </row>
    <row r="8" spans="2:9" x14ac:dyDescent="0.3">
      <c r="B8" s="3">
        <v>45108</v>
      </c>
      <c r="C8" s="16">
        <v>126269324</v>
      </c>
      <c r="D8" s="1" t="s">
        <v>16</v>
      </c>
      <c r="E8" s="1">
        <f>(44.04/30)</f>
        <v>1.468</v>
      </c>
      <c r="F8" s="1">
        <v>31</v>
      </c>
      <c r="G8" s="5">
        <f t="shared" si="0"/>
        <v>2.202</v>
      </c>
      <c r="H8" s="4">
        <f t="shared" ref="H8:H15" si="2">(G8/30)</f>
        <v>7.3399999999999993E-2</v>
      </c>
      <c r="I8" s="6">
        <f t="shared" si="1"/>
        <v>2873132.1982959998</v>
      </c>
    </row>
    <row r="9" spans="2:9" x14ac:dyDescent="0.3">
      <c r="B9" s="3">
        <v>45139</v>
      </c>
      <c r="C9" s="16">
        <v>126269324</v>
      </c>
      <c r="D9" s="1" t="s">
        <v>15</v>
      </c>
      <c r="E9" s="7">
        <f>(43.13/30)</f>
        <v>1.4376666666666666</v>
      </c>
      <c r="F9" s="1">
        <v>31</v>
      </c>
      <c r="G9" s="5">
        <f t="shared" si="0"/>
        <v>2.1564999999999999</v>
      </c>
      <c r="H9" s="4">
        <f t="shared" si="2"/>
        <v>7.1883333333333327E-2</v>
      </c>
      <c r="I9" s="6">
        <f t="shared" si="1"/>
        <v>2813764.5711286664</v>
      </c>
    </row>
    <row r="10" spans="2:9" x14ac:dyDescent="0.3">
      <c r="B10" s="3">
        <v>45170</v>
      </c>
      <c r="C10" s="16">
        <v>126269324</v>
      </c>
      <c r="D10" s="1" t="s">
        <v>17</v>
      </c>
      <c r="E10" s="8">
        <f>(42.05/30)</f>
        <v>1.4016666666666666</v>
      </c>
      <c r="F10" s="1">
        <v>30</v>
      </c>
      <c r="G10" s="5">
        <f t="shared" si="0"/>
        <v>2.1025</v>
      </c>
      <c r="H10" s="4">
        <f t="shared" si="2"/>
        <v>7.0083333333333331E-2</v>
      </c>
      <c r="I10" s="6">
        <f t="shared" si="1"/>
        <v>2654812.5370999998</v>
      </c>
    </row>
    <row r="11" spans="2:9" x14ac:dyDescent="0.3">
      <c r="B11" s="3">
        <v>45200</v>
      </c>
      <c r="C11" s="16">
        <v>126269324</v>
      </c>
      <c r="D11" s="1" t="s">
        <v>18</v>
      </c>
      <c r="E11" s="1">
        <f>(37.8/12)</f>
        <v>3.15</v>
      </c>
      <c r="F11" s="1">
        <v>31</v>
      </c>
      <c r="G11" s="5">
        <f t="shared" si="0"/>
        <v>4.7249999999999996</v>
      </c>
      <c r="H11" s="4">
        <f t="shared" si="2"/>
        <v>0.1575</v>
      </c>
      <c r="I11" s="6">
        <f t="shared" si="1"/>
        <v>6165099.7443000004</v>
      </c>
    </row>
    <row r="12" spans="2:9" x14ac:dyDescent="0.3">
      <c r="B12" s="9">
        <v>45231</v>
      </c>
      <c r="C12" s="16">
        <v>126269324</v>
      </c>
      <c r="D12" s="1" t="s">
        <v>19</v>
      </c>
      <c r="E12" s="4">
        <f>(36.28/12)</f>
        <v>3.0233333333333334</v>
      </c>
      <c r="F12" s="2">
        <v>30</v>
      </c>
      <c r="G12" s="5">
        <f t="shared" si="0"/>
        <v>4.5350000000000001</v>
      </c>
      <c r="H12" s="4">
        <f t="shared" si="2"/>
        <v>0.15116666666666667</v>
      </c>
      <c r="I12" s="6">
        <f t="shared" si="1"/>
        <v>5726313.8434000006</v>
      </c>
    </row>
    <row r="13" spans="2:9" x14ac:dyDescent="0.3">
      <c r="B13" s="9">
        <v>45261</v>
      </c>
      <c r="C13" s="16">
        <v>126269324</v>
      </c>
      <c r="D13" s="1" t="s">
        <v>20</v>
      </c>
      <c r="E13" s="4">
        <f>(35.56/12)</f>
        <v>2.9633333333333334</v>
      </c>
      <c r="F13" s="2">
        <v>11</v>
      </c>
      <c r="G13" s="5">
        <f t="shared" si="0"/>
        <v>4.4450000000000003</v>
      </c>
      <c r="H13" s="4">
        <f t="shared" si="2"/>
        <v>0.14816666666666667</v>
      </c>
      <c r="I13" s="6">
        <f t="shared" si="1"/>
        <v>2057979.5323266669</v>
      </c>
    </row>
    <row r="14" spans="2:9" x14ac:dyDescent="0.3">
      <c r="B14" s="3">
        <v>45292</v>
      </c>
      <c r="C14" s="16">
        <v>126269324</v>
      </c>
      <c r="D14" s="1" t="s">
        <v>23</v>
      </c>
      <c r="E14" s="4">
        <f>(23.32/12)</f>
        <v>1.9433333333333334</v>
      </c>
      <c r="F14" s="1">
        <v>31</v>
      </c>
      <c r="G14" s="5">
        <f t="shared" si="0"/>
        <v>2.915</v>
      </c>
      <c r="H14" s="4">
        <f t="shared" si="2"/>
        <v>9.7166666666666665E-2</v>
      </c>
      <c r="I14" s="6">
        <f t="shared" si="1"/>
        <v>3803442.4877533335</v>
      </c>
    </row>
    <row r="15" spans="2:9" x14ac:dyDescent="0.3">
      <c r="B15" s="3">
        <v>45323</v>
      </c>
      <c r="C15" s="16">
        <v>126269324</v>
      </c>
      <c r="D15" s="1" t="s">
        <v>22</v>
      </c>
      <c r="E15" s="4">
        <f>(23.31/12)</f>
        <v>1.9424999999999999</v>
      </c>
      <c r="F15" s="1">
        <v>28</v>
      </c>
      <c r="G15" s="5">
        <f t="shared" si="0"/>
        <v>2.9137499999999998</v>
      </c>
      <c r="H15" s="4">
        <f t="shared" si="2"/>
        <v>9.7124999999999989E-2</v>
      </c>
      <c r="I15" s="6">
        <f t="shared" si="1"/>
        <v>3433894.2661799998</v>
      </c>
    </row>
    <row r="16" spans="2:9" x14ac:dyDescent="0.3">
      <c r="B16" s="3">
        <v>45352</v>
      </c>
      <c r="C16" s="16">
        <v>126269324</v>
      </c>
      <c r="D16" s="1" t="s">
        <v>24</v>
      </c>
      <c r="E16" s="4">
        <v>1.85</v>
      </c>
      <c r="F16" s="1">
        <v>31</v>
      </c>
      <c r="G16" s="5">
        <v>2.78</v>
      </c>
      <c r="H16" s="4">
        <v>0.09</v>
      </c>
      <c r="I16" s="6">
        <f t="shared" si="1"/>
        <v>3522914.1395999999</v>
      </c>
    </row>
    <row r="17" spans="2:9" x14ac:dyDescent="0.3">
      <c r="B17" s="3">
        <v>45383</v>
      </c>
      <c r="C17" s="16">
        <v>126269324</v>
      </c>
      <c r="D17" s="1" t="s">
        <v>25</v>
      </c>
      <c r="E17" s="4">
        <v>2.76</v>
      </c>
      <c r="F17" s="1">
        <v>30</v>
      </c>
      <c r="G17" s="5">
        <v>4.1399999999999997</v>
      </c>
      <c r="H17" s="4">
        <v>0.14000000000000001</v>
      </c>
      <c r="I17" s="6">
        <f t="shared" si="1"/>
        <v>5303311.6080000009</v>
      </c>
    </row>
    <row r="18" spans="2:9" x14ac:dyDescent="0.3">
      <c r="B18" s="3">
        <v>45413</v>
      </c>
      <c r="C18" s="16">
        <v>126269324</v>
      </c>
      <c r="D18" s="1" t="s">
        <v>26</v>
      </c>
      <c r="E18" s="4">
        <v>2.76</v>
      </c>
      <c r="F18" s="1">
        <v>31</v>
      </c>
      <c r="G18" s="5">
        <v>4.1399999999999997</v>
      </c>
      <c r="H18" s="4">
        <v>0.14000000000000001</v>
      </c>
      <c r="I18" s="6">
        <f t="shared" si="1"/>
        <v>5480088.6616000012</v>
      </c>
    </row>
    <row r="19" spans="2:9" x14ac:dyDescent="0.3">
      <c r="B19" s="3">
        <v>45444</v>
      </c>
      <c r="C19" s="16">
        <v>126269324</v>
      </c>
      <c r="D19" s="1" t="s">
        <v>27</v>
      </c>
      <c r="E19" s="4">
        <v>2.76</v>
      </c>
      <c r="F19" s="1">
        <v>21</v>
      </c>
      <c r="G19" s="5">
        <v>4.1399999999999997</v>
      </c>
      <c r="H19" s="4">
        <v>0.14000000000000001</v>
      </c>
      <c r="I19" s="6">
        <f t="shared" si="1"/>
        <v>3712318.1256000004</v>
      </c>
    </row>
    <row r="20" spans="2:9" x14ac:dyDescent="0.3">
      <c r="B20" s="3">
        <v>45474</v>
      </c>
      <c r="C20" s="16">
        <v>126269324</v>
      </c>
      <c r="D20" s="1" t="s">
        <v>28</v>
      </c>
      <c r="E20" s="4">
        <v>2.76</v>
      </c>
      <c r="F20" s="1">
        <v>26</v>
      </c>
      <c r="G20" s="5">
        <v>4.1399999999999997</v>
      </c>
      <c r="H20" s="4">
        <v>0.14000000000000001</v>
      </c>
      <c r="I20" s="6">
        <f t="shared" si="1"/>
        <v>4596203.3936000001</v>
      </c>
    </row>
    <row r="21" spans="2:9" x14ac:dyDescent="0.3">
      <c r="B21" s="10"/>
      <c r="C21" s="10"/>
      <c r="D21" s="10"/>
      <c r="E21" s="10"/>
      <c r="F21" s="10"/>
      <c r="G21" s="10"/>
      <c r="H21" s="12" t="s">
        <v>14</v>
      </c>
      <c r="I21" s="13">
        <f>C6</f>
        <v>126269324</v>
      </c>
    </row>
    <row r="22" spans="2:9" x14ac:dyDescent="0.3">
      <c r="B22" s="10"/>
      <c r="C22" s="10"/>
      <c r="D22" s="10"/>
      <c r="E22" s="10"/>
      <c r="F22" s="10"/>
      <c r="G22" s="10"/>
      <c r="H22" s="14" t="s">
        <v>11</v>
      </c>
      <c r="I22" s="15">
        <f>SUM(I4:I20)</f>
        <v>67423536.381427675</v>
      </c>
    </row>
    <row r="23" spans="2:9" x14ac:dyDescent="0.3">
      <c r="B23" s="10"/>
      <c r="C23" s="10"/>
      <c r="D23" s="10"/>
      <c r="E23" s="10"/>
      <c r="F23" s="10"/>
      <c r="G23" s="10"/>
      <c r="H23" s="14" t="s">
        <v>12</v>
      </c>
      <c r="I23" s="15">
        <f>I21+I22</f>
        <v>193692860.38142768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AlexvsBBVA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Jcpo</dc:creator>
  <cp:lastModifiedBy>juana carolina pernia osorio</cp:lastModifiedBy>
  <dcterms:created xsi:type="dcterms:W3CDTF">2023-06-28T13:54:02Z</dcterms:created>
  <dcterms:modified xsi:type="dcterms:W3CDTF">2024-07-26T15:44:28Z</dcterms:modified>
</cp:coreProperties>
</file>