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D908D0C-D287-47C7-8C23-D5AEB9279035}" xr6:coauthVersionLast="47" xr6:coauthVersionMax="47" xr10:uidLastSave="{00000000-0000-0000-0000-000000000000}"/>
  <bookViews>
    <workbookView xWindow="-289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<sst xmlns="http://schemas.openxmlformats.org/spreadsheetml/2006/main" count="242" uniqueCount="177">
  <si>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</si>
  <si>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</si>
  <si>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</si>
  <si>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</si>
  <si>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</si>
  <si>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</si>
  <si>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</si>
  <si>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</si>
  <si>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</si>
  <si>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</si>
  <si>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</si>
  <si>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</si>
  <si>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</si>
  <si>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</si>
  <si>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</si>
  <si>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</si>
  <si>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</si>
  <si>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</si>
  <si>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</si>
  <si>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</si>
  <si>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</si>
  <si>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</si>
  <si>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</si>
  <si>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</si>
  <si>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</si>
  <si>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</si>
  <si>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</si>
  <si>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</si>
  <si>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</si>
  <si>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</si>
  <si>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</si>
  <si>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</si>
  <si>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</si>
  <si>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</si>
  <si>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</si>
  <si>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</si>
  <si>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</si>
  <si>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</si>
  <si>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</si>
  <si>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</si>
  <si>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</si>
  <si>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</si>
  <si>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</si>
  <si>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</si>
  <si>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</si>
  <si>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</si>
  <si>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</si>
  <si>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</si>
  <si>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</si>
  <si>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</si>
  <si>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</si>
  <si>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</si>
  <si>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</si>
  <si>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</si>
  <si>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</si>
  <si>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</si>
  <si>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</si>
  <si>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</si>
  <si>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</si>
  <si>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</si>
  <si>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</si>
  <si>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</si>
  <si>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</si>
  <si>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</si>
  <si>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</si>
  <si>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</si>
  <si>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</si>
  <si>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</si>
  <si>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</si>
  <si>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</si>
  <si>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</si>
  <si>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</si>
  <si>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</si>
  <si>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</si>
  <si>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</si>
  <si>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</si>
  <si>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</si>
  <si>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</si>
  <si>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</si>
  <si>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</si>
  <si>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</si>
  <si>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</si>
  <si>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</si>
  <si>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</si>
  <si>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</si>
  <si>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</si>
  <si>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</si>
  <si>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</si>
  <si>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</si>
  <si>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</si>
  <si>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</si>
  <si>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</si>
  <si>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</si>
  <si>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</si>
  <si>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</si>
  <si>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</si>
  <si>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</si>
  <si>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</si>
  <si>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</si>
  <si>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</si>
  <si>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</si>
  <si>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</si>
  <si>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</si>
  <si>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</si>
  <si>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</si>
  <si>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</si>
  <si>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</si>
  <si>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</si>
  <si>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</si>
  <si>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</si>
  <si>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</si>
  <si>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</si>
  <si>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</si>
  <si>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</si>
  <si>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</si>
  <si>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</si>
  <si>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</si>
  <si>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</si>
  <si>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</si>
  <si>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</si>
  <si>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</si>
  <si>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</si>
  <si>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</si>
  <si>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</si>
  <si>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</si>
  <si>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</si>
  <si>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</si>
  <si>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</si>
  <si>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</si>
  <si>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</si>
  <si>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</si>
  <si>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</si>
  <si>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</si>
  <si>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</si>
  <si>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</si>
  <si>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</si>
  <si>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</si>
  <si>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</si>
  <si>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</si>
  <si>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</si>
  <si>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</si>
  <si>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</si>
  <si>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</si>
  <si>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</si>
  <si>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</si>
  <si>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</si>
  <si>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</si>
  <si>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</si>
  <si>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</si>
  <si>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</si>
  <si>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</si>
  <si>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</si>
  <si>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</si>
  <si>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</si>
  <si>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</si>
  <si>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</si>
  <si>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</si>
  <si>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110014003016-</t>
    </r>
    <r>
      <rPr>
        <b/>
        <u/>
        <sz val="11"/>
        <color theme="1"/>
        <rFont val="Calibri"/>
        <family val="2"/>
        <scheme val="minor"/>
      </rPr>
      <t>2023-01243</t>
    </r>
    <r>
      <rPr>
        <sz val="11"/>
        <color theme="1"/>
        <rFont val="Calibri"/>
        <family val="2"/>
        <scheme val="minor"/>
      </rPr>
      <t>-00</t>
    </r>
  </si>
  <si>
    <t>JUZGADO  16 CIVIL MUNICIPAL DE BOGOTÁ</t>
  </si>
  <si>
    <t>ALLIANZ SEGUROS S.A. - NELSON ANDRES ROMERO RAMIREZ - LINA MARÍA FERNÁNDEZ CUERVO</t>
  </si>
  <si>
    <t>DIANA MARCELA GAMBOA REDONDO</t>
  </si>
  <si>
    <t>N/A</t>
  </si>
  <si>
    <t>DESCONOCIDO</t>
  </si>
  <si>
    <t>1.  El día 28 de junio de 2023, se presentó accidente de tránsito en el que se vio involucrado el vehículo de placas UGT776 (vehículo asegurado) de propiedad de los señores NELSON ANDRES ROMERO RAMIREZ y LINA MARÍA FERNÁNDEZ CUERVO, y el vehículo de placas KYP477 de propiedad de la señora DIANA MARCELA GAMBOA REDONDO, en donde se produjeron daños materiales a este último.
2. Aduce la demandante que la causa efectiva del accidente le es atribuible al señor NELSON ANDRES ROMERO RAMIREZ en su calidad de conductor del vehículo asegurado quien no mantuvo la distancia de seguridad.
3. Las pretensiones ascienden a la suma de $ 84.024.327, de acuerdo con lo expuesto en el escrito de la demanda.</t>
  </si>
  <si>
    <t>023159528 / 333</t>
  </si>
  <si>
    <t>NELSON ANDRES ROMERO RAMIREZ</t>
  </si>
  <si>
    <t>UGT776</t>
  </si>
  <si>
    <t>23159528-333</t>
  </si>
  <si>
    <t xml:space="preserve"> Desde las 00:00 horas del 28/10/2022 hasta las 24:00 horas del 27/10/2023.</t>
  </si>
  <si>
    <t>SINIESTRO 128479248 - LEGIS APJ32437</t>
  </si>
  <si>
    <t>Daño Moral</t>
  </si>
  <si>
    <t>Intereses Moratorios</t>
  </si>
  <si>
    <t>EXCEPCIONES DE FONDO FRENTE A LA RESPONSABILIDAD
1. INEXISTENCIA DE RESPONSABILIDAD POR LA FALTA DE ACREDITACIÓN DEL NEXO CAUSAL.
2. ANULACIÓN DE LA PRESUNCIÓN DE CULPA COMO CONSECUENCIA DE LA CONCURRENCIA DE ACTIVIDADES PELIGROSAS.
3. REDUCCIÓN DE LA INDEMNIZACIÓN COMO CONSECUENCIA DE LA INCIDENCIA DE LA CONDUCTA DE LA VÍCTIMA EN LA PRODUCCIÓN DEL DAÑO.
4. IMPROCEDENCIA DEL RECONOCIMIENTO DEL DAÑO EMERGENTE ALEGADO.
5. IMPROCEDENCIA Y FALTA DE PRUEBA DEL LUCRO CESANTE.
6. IMPROCEDENCIA DEL RECONOCIMIENTO DE DAÑO MORAL POR PÉRDIDAS MATERIALES.
7. IMPROCEDENCIA DEL COBRO DE INTERESES MORATORIOS.
8. AUSENCIA DE SOLIDARIDAD DEL CONTRATO DE SEGURO CELEBRADO CON ALLIANZ SEGUROS S.A.
9. GENÉRICA O INNOMINADA.
EXCEPCIONES DE FONDO FRENTE AL CONTRATO DE SEGURO
1. INEXISTENCIA DE OBLIGACIÓN DE INDEMNIZAR POR INCUMPLIMIENTO DE LAS CARGAS DEL ARTÍCULO 1077 DEL CÓDIGO DE COMERCIO.
2. RIESGOS EXPRESAMENTE EXCLUIDOS EN LA PÓLIZA DE SEGURO AUTOS CLÓNICO LIVIANOS PARTICULARES No. 023159528 / 333.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GENERICA O INNOMINADA Y OTRAS.</t>
  </si>
  <si>
    <t>La contingencia se califica como PROBABLE toda vez que la Póliza presta cobertura material y temporal, sin que existan circunstancias por las cuales objetar el pago.
Lo primero que debe tomarse en consideración es que la Póliza de Seguro Autos Clónico Livianos Particulares No. 023159528 / 333, cuyo asegurado es el señor NELSON ANDRES ROMERO RAMIREZ, presta cobertura temporal y material, de conformidad con los hechos y pretensiones expuestas en el líbelo de la demanda. Frente a la cobertura temporal, debe señalarse que el hecho, esto es, el accidente de tránsito en el cual se le causaron afectaciones al vehículo de placas KYP477, ocurrió el 28 de junio de 2023, es decir, acaeció dentro de la vigencia de la Póliza comprendida entre el 28 de octubre de 2022 y el 27 de octubre de 2023. Aunado a ello, presta cobertura material en tanto ampara la responsabilidad civil extracontractual, pretensión que se le endilga al asegurado.
Por otro lado, frente a la obligación indemnizatoria de la Compañía, debe indicarse que en este caso no existen circunstancias por las cuales objetar el pago, máxime cuando en el formato de Acuerdo de Póliza a Disposición – Siniestro, así como en el Formato de Sitio se determinó como causa del accidente el no mantener la distancia de seguridad por parte del conductor del vehículo asegurado, aunado al hecho de que por parte de ALLIANZ SEGUROS S.A. ya se han efectuado ofrecimientos a la demandante. En ese sentido existiría obligación condicional de la Compañía de pagar el siniestro a la demandante con cargo al amparo de responsabilidad civil extracontractual, pero no en los valores pretendidos por la actora.
Todo lo anterior, sin perjuicio del carácter contingente del proceso.</t>
  </si>
  <si>
    <t>Como liquidación objetiva de las pretensiones se estima un monto de $2.552.499, el cual se discrimina así:
1. Daño emergente: De acuerdo a la valoración efectuada por parte de AUDATEX al vehículo de placas KYP477, encontramos que el verdadero valor de la reparación del automotor asciende a la suma de $2.042.169. En ese sentido, no se tendrá en cuenta el valor de la cotización aportada por el demandante, dado que dista considerablemente de lo valorado por AUDATEX.
2. Lucro cesante: No se estima un valor por este concepto en la medida que la actora aduce haber dejado de percibir el ingreso que le generaba la explotación económica del automotor sin allegar soporte alguno con el cual convalidar que este estuvo fuera de servicio durante el tiempo que se encontró en reparación, pues aporta una cotización más no la factura o certificación que indique que en efecto el vehículo fue reparado y el término que ello duro. Aunado a lo anterior, no se constata que el contrato de transporte suscrito con el señor ELIO PERDOMO MANTILLA realmente haya terminado como consecuencia de las afectaciones sufridas por el activo en el accidente.
3. Daño moral: No se reconocerá ningún valor por este concepto, en tanto no existe prueba de que la demandante sufra una gran preocupación, angustia y aflicción por no haber percibido los ingresos que le generaba el automotor durante el tiempo que estuvo en reparación y haber perdido el contrato de transporte suscrito con el señor ELIO PERDOMO MANTILLA.
4. Intereses de Mora: Se tendrá en cuenta por intereses moratorios la suma de $510.330 contados desde el mes siguiente a la fecha en que se presentó la reclamación por parte de la demandante, esto es, a partir del 21 de agosto de 2023, hasta la fecha de presentación del presente informe.
5. Deducible: No se encuentra contemplado dentro del contrato de seguro, deducible alguno para el amparo de responsabilidad civil extracontractual.</t>
  </si>
  <si>
    <t>OK</t>
  </si>
  <si>
    <t>DE ACUERDO CON LAS EXCEPCIONES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</si>
</sst>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7" zoomScale="96" zoomScaleNormal="96" workbookViewId="0">
      <selection activeCell="B5" sqref="B5:C5"/>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3" t="s">
        <v>0</v>
      </c>
      <c r="B1" s="53"/>
      <c r="C1" s="53"/>
    </row>
    <row r="2" spans="1:3" ht="14.5" customHeight="1" x14ac:dyDescent="0.35">
      <c r="A2" s="5" t="s">
        <v>1</v>
      </c>
      <c r="B2" s="56" t="s">
        <v>157</v>
      </c>
      <c r="C2" s="57"/>
    </row>
    <row r="3" spans="1:3" ht="14.5" customHeight="1" x14ac:dyDescent="0.35">
      <c r="A3" s="5" t="s">
        <v>2</v>
      </c>
      <c r="B3" s="54" t="s">
        <v>158</v>
      </c>
      <c r="C3" s="55"/>
    </row>
    <row r="4" spans="1:3" ht="14.5" customHeight="1" x14ac:dyDescent="0.35">
      <c r="A4" s="5" t="s">
        <v>3</v>
      </c>
      <c r="B4" s="54" t="s">
        <v>159</v>
      </c>
      <c r="C4" s="55"/>
    </row>
    <row r="5" spans="1:3" ht="14.5" customHeight="1" x14ac:dyDescent="0.35">
      <c r="A5" s="5" t="s">
        <v>4</v>
      </c>
      <c r="B5" s="54" t="s">
        <v>160</v>
      </c>
      <c r="C5" s="55"/>
    </row>
    <row r="6" spans="1:3" ht="14.5" customHeight="1" x14ac:dyDescent="0.35">
      <c r="A6" s="5" t="s">
        <v>5</v>
      </c>
      <c r="B6" s="48" t="s">
        <v>122</v>
      </c>
      <c r="C6" s="48"/>
    </row>
    <row r="7" spans="1:3" ht="14.5" customHeight="1" x14ac:dyDescent="0.35">
      <c r="A7" s="27" t="s">
        <v>6</v>
      </c>
      <c r="B7" s="54" t="s">
        <v>148</v>
      </c>
      <c r="C7" s="55"/>
    </row>
    <row r="8" spans="1:3" ht="14.5" customHeight="1" x14ac:dyDescent="0.35">
      <c r="A8" s="28" t="s">
        <v>138</v>
      </c>
      <c r="B8" s="48" t="s">
        <v>161</v>
      </c>
      <c r="C8" s="48"/>
    </row>
    <row r="9" spans="1:3" ht="14.5" customHeight="1" x14ac:dyDescent="0.35">
      <c r="A9" s="28" t="s">
        <v>132</v>
      </c>
      <c r="B9" s="48" t="s">
        <v>161</v>
      </c>
      <c r="C9" s="48"/>
    </row>
    <row r="10" spans="1:3" ht="14.5" customHeight="1" x14ac:dyDescent="0.35">
      <c r="A10" s="28" t="s">
        <v>7</v>
      </c>
      <c r="B10" s="48" t="s">
        <v>161</v>
      </c>
      <c r="C10" s="48"/>
    </row>
    <row r="11" spans="1:3" ht="14.5" customHeight="1" x14ac:dyDescent="0.35">
      <c r="A11" s="29" t="s">
        <v>8</v>
      </c>
      <c r="B11" s="48" t="s">
        <v>161</v>
      </c>
      <c r="C11" s="48"/>
    </row>
    <row r="12" spans="1:3" ht="14.5" customHeight="1" x14ac:dyDescent="0.35">
      <c r="A12" s="5" t="s">
        <v>9</v>
      </c>
      <c r="B12" s="48" t="s">
        <v>161</v>
      </c>
      <c r="C12" s="48"/>
    </row>
    <row r="13" spans="1:3" ht="14.5" customHeight="1" x14ac:dyDescent="0.35">
      <c r="A13" s="5" t="s">
        <v>10</v>
      </c>
      <c r="B13" s="48" t="s">
        <v>161</v>
      </c>
      <c r="C13" s="48"/>
    </row>
    <row r="14" spans="1:3" ht="14.5" customHeight="1" x14ac:dyDescent="0.35">
      <c r="A14" s="5" t="s">
        <v>11</v>
      </c>
      <c r="B14" s="48" t="s">
        <v>161</v>
      </c>
      <c r="C14" s="48"/>
    </row>
    <row r="15" spans="1:3" ht="14.5" customHeight="1" x14ac:dyDescent="0.35">
      <c r="A15" s="5" t="s">
        <v>145</v>
      </c>
      <c r="B15" s="48" t="s">
        <v>161</v>
      </c>
      <c r="C15" s="48"/>
    </row>
    <row r="16" spans="1:3" ht="14.5" customHeight="1" x14ac:dyDescent="0.35">
      <c r="A16" s="5" t="s">
        <v>12</v>
      </c>
      <c r="B16" s="48" t="s">
        <v>161</v>
      </c>
      <c r="C16" s="48"/>
    </row>
    <row r="17" spans="1:3" ht="14.5" customHeight="1" x14ac:dyDescent="0.35">
      <c r="A17" s="5" t="s">
        <v>13</v>
      </c>
      <c r="B17" s="48" t="s">
        <v>161</v>
      </c>
      <c r="C17" s="48"/>
    </row>
    <row r="18" spans="1:3" ht="14.5" customHeight="1" x14ac:dyDescent="0.35">
      <c r="A18" s="5" t="s">
        <v>15</v>
      </c>
      <c r="B18" s="48" t="s">
        <v>161</v>
      </c>
      <c r="C18" s="48"/>
    </row>
    <row r="19" spans="1:3" ht="14.5" customHeight="1" x14ac:dyDescent="0.35">
      <c r="A19" s="5" t="s">
        <v>16</v>
      </c>
      <c r="B19" s="48" t="s">
        <v>161</v>
      </c>
      <c r="C19" s="48"/>
    </row>
    <row r="20" spans="1:3" ht="14.5" customHeight="1" x14ac:dyDescent="0.35">
      <c r="A20" s="5" t="s">
        <v>133</v>
      </c>
      <c r="B20" s="48" t="s">
        <v>161</v>
      </c>
      <c r="C20" s="48"/>
    </row>
    <row r="21" spans="1:3" ht="14.5" customHeight="1" x14ac:dyDescent="0.35">
      <c r="A21" s="5" t="s">
        <v>17</v>
      </c>
      <c r="B21" s="48" t="s">
        <v>161</v>
      </c>
      <c r="C21" s="48"/>
    </row>
    <row r="22" spans="1:3" ht="14.5" customHeight="1" x14ac:dyDescent="0.35">
      <c r="A22" s="28" t="s">
        <v>19</v>
      </c>
      <c r="B22" s="47">
        <v>45105</v>
      </c>
      <c r="C22" s="44"/>
    </row>
    <row r="23" spans="1:3" ht="14.5" customHeight="1" x14ac:dyDescent="0.35">
      <c r="A23" s="28" t="s">
        <v>20</v>
      </c>
      <c r="B23" s="46" t="s">
        <v>162</v>
      </c>
      <c r="C23" s="44"/>
    </row>
    <row r="24" spans="1:3" ht="14.5" customHeight="1" x14ac:dyDescent="0.35">
      <c r="A24" s="28" t="s">
        <v>21</v>
      </c>
      <c r="B24" s="46" t="s">
        <v>162</v>
      </c>
      <c r="C24" s="44"/>
    </row>
    <row r="25" spans="1:3" x14ac:dyDescent="0.35">
      <c r="A25" s="58" t="s">
        <v>147</v>
      </c>
      <c r="B25" s="44" t="s">
        <v>163</v>
      </c>
      <c r="C25" s="45"/>
    </row>
    <row r="26" spans="1:3" x14ac:dyDescent="0.35">
      <c r="A26" s="58"/>
      <c r="B26" s="45"/>
      <c r="C26" s="45"/>
    </row>
    <row r="27" spans="1:3" ht="100.5" customHeight="1" x14ac:dyDescent="0.35">
      <c r="A27" s="58"/>
      <c r="B27" s="45"/>
      <c r="C27" s="45"/>
    </row>
    <row r="28" spans="1:3" x14ac:dyDescent="0.35">
      <c r="A28" s="28" t="s">
        <v>23</v>
      </c>
      <c r="B28" s="45" t="s">
        <v>165</v>
      </c>
      <c r="C28" s="45"/>
    </row>
    <row r="29" spans="1:3" x14ac:dyDescent="0.35">
      <c r="A29" s="28" t="s">
        <v>24</v>
      </c>
      <c r="B29" s="50">
        <v>80218308</v>
      </c>
      <c r="C29" s="45"/>
    </row>
    <row r="30" spans="1:3" x14ac:dyDescent="0.35">
      <c r="A30" s="28" t="s">
        <v>25</v>
      </c>
      <c r="B30" s="45" t="s">
        <v>166</v>
      </c>
      <c r="C30" s="45"/>
    </row>
    <row r="31" spans="1:3" x14ac:dyDescent="0.35">
      <c r="A31" s="28" t="s">
        <v>134</v>
      </c>
      <c r="B31" s="45" t="s">
        <v>164</v>
      </c>
      <c r="C31" s="45"/>
    </row>
    <row r="32" spans="1:3" x14ac:dyDescent="0.35">
      <c r="A32" s="28" t="s">
        <v>26</v>
      </c>
      <c r="B32" s="51">
        <v>45428</v>
      </c>
      <c r="C32" s="52"/>
    </row>
    <row r="33" spans="1:3" x14ac:dyDescent="0.35">
      <c r="A33" s="5" t="s">
        <v>27</v>
      </c>
      <c r="B33" s="49">
        <v>45434</v>
      </c>
      <c r="C33" s="49"/>
    </row>
    <row r="34" spans="1:3" ht="43.5" x14ac:dyDescent="0.35">
      <c r="A34" s="5" t="s">
        <v>135</v>
      </c>
      <c r="B34" s="49">
        <v>45464</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9" t="s">
        <v>28</v>
      </c>
      <c r="B1" s="59"/>
      <c r="C1" s="59"/>
    </row>
    <row r="2" spans="1:3" ht="15.75" customHeight="1" x14ac:dyDescent="0.35">
      <c r="A2" s="20" t="s">
        <v>29</v>
      </c>
      <c r="B2" s="61" t="s">
        <v>169</v>
      </c>
      <c r="C2" s="62"/>
    </row>
    <row r="3" spans="1:3" s="2" customFormat="1" x14ac:dyDescent="0.35">
      <c r="A3" s="5" t="s">
        <v>1</v>
      </c>
      <c r="B3" s="48" t="str">
        <f>'AUTOS  NOTA 322'!B2:C2</f>
        <v>110014003016-2023-01243-00</v>
      </c>
      <c r="C3" s="48"/>
    </row>
    <row r="4" spans="1:3" s="2" customFormat="1" x14ac:dyDescent="0.35">
      <c r="A4" s="5" t="s">
        <v>2</v>
      </c>
      <c r="B4" s="48" t="str">
        <f>'AUTOS  NOTA 322'!B3:C3</f>
        <v>JUZGADO  16 CIVIL MUNICIPAL DE BOGOTÁ</v>
      </c>
      <c r="C4" s="48"/>
    </row>
    <row r="5" spans="1:3" s="2" customFormat="1" x14ac:dyDescent="0.35">
      <c r="A5" s="5" t="s">
        <v>3</v>
      </c>
      <c r="B5" s="48" t="str">
        <f>'AUTOS  NOTA 322'!B4:C4</f>
        <v>ALLIANZ SEGUROS S.A. - NELSON ANDRES ROMERO RAMIREZ - LINA MARÍA FERNÁNDEZ CUERVO</v>
      </c>
      <c r="C5" s="48"/>
    </row>
    <row r="6" spans="1:3" s="2" customFormat="1" x14ac:dyDescent="0.35">
      <c r="A6" s="5" t="s">
        <v>4</v>
      </c>
      <c r="B6" s="48" t="str">
        <f>'AUTOS  NOTA 322'!B5:C5</f>
        <v>DIANA MARCELA GAMBOA REDONDO</v>
      </c>
      <c r="C6" s="48"/>
    </row>
    <row r="7" spans="1:3" s="2" customFormat="1" x14ac:dyDescent="0.35">
      <c r="A7" s="5" t="s">
        <v>5</v>
      </c>
      <c r="B7" s="48" t="str">
        <f>'AUTOS  NOTA 322'!B6:C6</f>
        <v>DEMANDA DIRECTA</v>
      </c>
      <c r="C7" s="48"/>
    </row>
    <row r="8" spans="1:3" s="2" customFormat="1" x14ac:dyDescent="0.35">
      <c r="A8" s="31" t="s">
        <v>119</v>
      </c>
      <c r="B8" s="48" t="str">
        <f>'AUTOS  NOTA 322'!B7:C8</f>
        <v>N/A</v>
      </c>
      <c r="C8" s="48"/>
    </row>
    <row r="9" spans="1:3" x14ac:dyDescent="0.35">
      <c r="A9" s="20" t="s">
        <v>30</v>
      </c>
      <c r="B9" s="48" t="s">
        <v>167</v>
      </c>
      <c r="C9" s="48"/>
    </row>
    <row r="10" spans="1:3" x14ac:dyDescent="0.35">
      <c r="A10" s="20" t="s">
        <v>22</v>
      </c>
      <c r="B10" s="48" t="s">
        <v>148</v>
      </c>
      <c r="C10" s="48"/>
    </row>
    <row r="11" spans="1:3" x14ac:dyDescent="0.35">
      <c r="A11" s="20" t="s">
        <v>31</v>
      </c>
      <c r="B11" s="75">
        <v>4000000000</v>
      </c>
      <c r="C11" s="76"/>
    </row>
    <row r="12" spans="1:3" x14ac:dyDescent="0.35">
      <c r="A12" s="20" t="s">
        <v>137</v>
      </c>
      <c r="B12" s="75">
        <v>0</v>
      </c>
      <c r="C12" s="76"/>
    </row>
    <row r="13" spans="1:3" x14ac:dyDescent="0.35">
      <c r="A13" s="20" t="s">
        <v>32</v>
      </c>
      <c r="B13" s="54" t="s">
        <v>94</v>
      </c>
      <c r="C13" s="55"/>
    </row>
    <row r="14" spans="1:3" x14ac:dyDescent="0.35">
      <c r="A14" s="20" t="s">
        <v>33</v>
      </c>
      <c r="B14" s="60" t="s">
        <v>168</v>
      </c>
      <c r="C14" s="48"/>
    </row>
    <row r="15" spans="1:3" x14ac:dyDescent="0.35">
      <c r="A15" s="20" t="s">
        <v>34</v>
      </c>
      <c r="B15" s="48" t="s">
        <v>35</v>
      </c>
      <c r="C15" s="48"/>
    </row>
    <row r="16" spans="1:3" x14ac:dyDescent="0.35">
      <c r="A16" s="20" t="s">
        <v>36</v>
      </c>
      <c r="B16" s="48" t="s">
        <v>35</v>
      </c>
      <c r="C16" s="48"/>
    </row>
    <row r="17" spans="1:3" x14ac:dyDescent="0.35">
      <c r="A17" s="77" t="s">
        <v>37</v>
      </c>
      <c r="B17" s="48"/>
      <c r="C17" s="48"/>
    </row>
    <row r="18" spans="1:3" x14ac:dyDescent="0.35">
      <c r="A18" s="78"/>
      <c r="B18" s="10" t="s">
        <v>39</v>
      </c>
      <c r="C18" s="10" t="s">
        <v>40</v>
      </c>
    </row>
    <row r="19" spans="1:3" x14ac:dyDescent="0.35">
      <c r="A19" s="78"/>
      <c r="B19" s="6" t="s">
        <v>144</v>
      </c>
      <c r="C19" s="6"/>
    </row>
    <row r="20" spans="1:3" x14ac:dyDescent="0.35">
      <c r="A20" s="78"/>
      <c r="B20" s="6"/>
      <c r="C20" s="6"/>
    </row>
    <row r="21" spans="1:3" x14ac:dyDescent="0.35">
      <c r="A21" s="79"/>
      <c r="B21" s="6"/>
      <c r="C21" s="6"/>
    </row>
    <row r="22" spans="1:3" x14ac:dyDescent="0.35">
      <c r="A22" s="20" t="s">
        <v>41</v>
      </c>
      <c r="B22" s="48"/>
      <c r="C22" s="48"/>
    </row>
    <row r="23" spans="1:3" x14ac:dyDescent="0.35">
      <c r="A23" s="20" t="s">
        <v>42</v>
      </c>
      <c r="B23" s="61"/>
      <c r="C23" s="62"/>
    </row>
    <row r="24" spans="1:3" x14ac:dyDescent="0.35">
      <c r="A24" s="20" t="s">
        <v>43</v>
      </c>
      <c r="B24" s="48" t="s">
        <v>102</v>
      </c>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63" t="s">
        <v>48</v>
      </c>
      <c r="B28" s="63"/>
      <c r="C28" s="63"/>
    </row>
    <row r="29" spans="1:3" x14ac:dyDescent="0.35">
      <c r="A29" s="73" t="s">
        <v>49</v>
      </c>
      <c r="B29" s="74"/>
      <c r="C29" s="11"/>
    </row>
    <row r="30" spans="1:3" x14ac:dyDescent="0.35">
      <c r="A30" s="73" t="s">
        <v>50</v>
      </c>
      <c r="B30" s="74"/>
      <c r="C30" s="11"/>
    </row>
    <row r="31" spans="1:3" x14ac:dyDescent="0.35">
      <c r="A31" s="73" t="s">
        <v>51</v>
      </c>
      <c r="B31" s="74"/>
      <c r="C31" s="12"/>
    </row>
    <row r="32" spans="1:3" x14ac:dyDescent="0.35">
      <c r="A32" s="73" t="s">
        <v>52</v>
      </c>
      <c r="B32" s="74"/>
      <c r="C32" s="11"/>
    </row>
    <row r="33" spans="1:3" x14ac:dyDescent="0.35">
      <c r="A33" s="73" t="s">
        <v>53</v>
      </c>
      <c r="B33" s="74"/>
      <c r="C33" s="11"/>
    </row>
    <row r="34" spans="1:3" x14ac:dyDescent="0.35">
      <c r="A34" s="73" t="s">
        <v>54</v>
      </c>
      <c r="B34" s="74"/>
      <c r="C34" s="13"/>
    </row>
    <row r="35" spans="1:3" x14ac:dyDescent="0.35">
      <c r="A35" s="64" t="s">
        <v>55</v>
      </c>
      <c r="B35" s="65"/>
      <c r="C35" s="14"/>
    </row>
    <row r="36" spans="1:3" x14ac:dyDescent="0.35">
      <c r="A36" s="64" t="s">
        <v>56</v>
      </c>
      <c r="B36" s="65"/>
      <c r="C36" s="15"/>
    </row>
    <row r="37" spans="1:3" x14ac:dyDescent="0.35">
      <c r="A37" s="66" t="s">
        <v>57</v>
      </c>
      <c r="B37" s="67"/>
      <c r="C37" s="15"/>
    </row>
    <row r="38" spans="1:3" x14ac:dyDescent="0.35">
      <c r="A38" s="68"/>
      <c r="B38" s="69"/>
      <c r="C38" s="15"/>
    </row>
    <row r="39" spans="1:3" x14ac:dyDescent="0.35">
      <c r="A39" s="70"/>
      <c r="B39" s="71"/>
      <c r="C39" s="15"/>
    </row>
    <row r="40" spans="1:3" x14ac:dyDescent="0.35">
      <c r="A40" s="72" t="s">
        <v>58</v>
      </c>
      <c r="B40" s="72"/>
      <c r="C40" s="72"/>
    </row>
    <row r="41" spans="1:3" x14ac:dyDescent="0.35">
      <c r="A41" s="17" t="s">
        <v>59</v>
      </c>
      <c r="B41" s="18"/>
      <c r="C41" s="15"/>
    </row>
    <row r="42" spans="1:3" x14ac:dyDescent="0.35">
      <c r="A42" s="64" t="s">
        <v>60</v>
      </c>
      <c r="B42" s="65"/>
      <c r="C42" s="15"/>
    </row>
    <row r="43" spans="1:3" x14ac:dyDescent="0.35">
      <c r="A43" s="64" t="s">
        <v>61</v>
      </c>
      <c r="B43" s="65"/>
      <c r="C43" s="15"/>
    </row>
    <row r="44" spans="1:3" x14ac:dyDescent="0.35">
      <c r="A44" s="17" t="s">
        <v>62</v>
      </c>
      <c r="B44" s="18"/>
      <c r="C44" s="15"/>
    </row>
    <row r="45" spans="1:3" x14ac:dyDescent="0.35">
      <c r="A45" s="17" t="s">
        <v>63</v>
      </c>
      <c r="B45" s="18"/>
      <c r="C45" s="15"/>
    </row>
    <row r="46" spans="1:3" x14ac:dyDescent="0.35">
      <c r="A46" s="64" t="s">
        <v>64</v>
      </c>
      <c r="B46" s="65"/>
      <c r="C46" s="15"/>
    </row>
    <row r="47" spans="1:3" x14ac:dyDescent="0.35">
      <c r="A47" s="17" t="s">
        <v>65</v>
      </c>
      <c r="B47" s="16"/>
      <c r="C47" s="15"/>
    </row>
    <row r="48" spans="1:3" x14ac:dyDescent="0.35">
      <c r="A48" s="64" t="s">
        <v>66</v>
      </c>
      <c r="B48" s="65"/>
      <c r="C48" s="15"/>
    </row>
    <row r="49" spans="1:3" x14ac:dyDescent="0.35">
      <c r="A49" s="64" t="s">
        <v>67</v>
      </c>
      <c r="B49" s="65"/>
      <c r="C49" s="15"/>
    </row>
    <row r="50" spans="1:3" x14ac:dyDescent="0.35">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7" zoomScale="115" zoomScaleNormal="115" workbookViewId="0">
      <selection activeCell="B44" sqref="B44:C44"/>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59" t="s">
        <v>68</v>
      </c>
      <c r="B1" s="59"/>
      <c r="C1" s="59"/>
    </row>
    <row r="2" spans="1:9" ht="15" customHeight="1" x14ac:dyDescent="0.35">
      <c r="A2" s="35" t="s">
        <v>29</v>
      </c>
      <c r="B2" s="84" t="str">
        <f>'AUTOS NOTA 321'!B2:C2</f>
        <v>SINIESTRO 128479248 - LEGIS APJ32437</v>
      </c>
      <c r="C2" s="85"/>
    </row>
    <row r="3" spans="1:9" x14ac:dyDescent="0.35">
      <c r="A3" s="36" t="s">
        <v>1</v>
      </c>
      <c r="B3" s="88" t="str">
        <f>'AUTOS  NOTA 322'!B2:C2</f>
        <v>110014003016-2023-01243-00</v>
      </c>
      <c r="C3" s="88"/>
    </row>
    <row r="4" spans="1:9" x14ac:dyDescent="0.35">
      <c r="A4" s="36" t="s">
        <v>2</v>
      </c>
      <c r="B4" s="88" t="str">
        <f>'AUTOS  NOTA 322'!B3:C3</f>
        <v>JUZGADO  16 CIVIL MUNICIPAL DE BOGOTÁ</v>
      </c>
      <c r="C4" s="88"/>
    </row>
    <row r="5" spans="1:9" x14ac:dyDescent="0.35">
      <c r="A5" s="36" t="s">
        <v>3</v>
      </c>
      <c r="B5" s="88" t="str">
        <f>'AUTOS  NOTA 322'!B4:C4</f>
        <v>ALLIANZ SEGUROS S.A. - NELSON ANDRES ROMERO RAMIREZ - LINA MARÍA FERNÁNDEZ CUERVO</v>
      </c>
      <c r="C5" s="88"/>
    </row>
    <row r="6" spans="1:9" ht="15" customHeight="1" x14ac:dyDescent="0.35">
      <c r="A6" s="36" t="s">
        <v>4</v>
      </c>
      <c r="B6" s="88" t="str">
        <f>'AUTOS  NOTA 322'!B5:C5</f>
        <v>DIANA MARCELA GAMBOA REDONDO</v>
      </c>
      <c r="C6" s="88"/>
    </row>
    <row r="7" spans="1:9" x14ac:dyDescent="0.35">
      <c r="A7" s="36" t="s">
        <v>5</v>
      </c>
      <c r="B7" s="88" t="str">
        <f>'AUTOS  NOTA 322'!B6:C6</f>
        <v>DEMANDA DIRECTA</v>
      </c>
      <c r="C7" s="88"/>
    </row>
    <row r="8" spans="1:9" x14ac:dyDescent="0.35">
      <c r="A8" s="38" t="s">
        <v>119</v>
      </c>
      <c r="B8" s="88" t="str">
        <f>'AUTOS  NOTA 322'!B7:C8</f>
        <v>N/A</v>
      </c>
      <c r="C8" s="88"/>
    </row>
    <row r="9" spans="1:9" ht="29" x14ac:dyDescent="0.35">
      <c r="A9" s="36" t="s">
        <v>69</v>
      </c>
      <c r="B9" s="82">
        <f>SUM(C11,C12,C14,C15,C17)</f>
        <v>81060994</v>
      </c>
      <c r="C9" s="83"/>
    </row>
    <row r="10" spans="1:9" x14ac:dyDescent="0.35">
      <c r="A10" s="89" t="s">
        <v>70</v>
      </c>
      <c r="B10" s="86" t="s">
        <v>71</v>
      </c>
      <c r="C10" s="87"/>
    </row>
    <row r="11" spans="1:9" x14ac:dyDescent="0.35">
      <c r="A11" s="89"/>
      <c r="B11" s="37" t="s">
        <v>72</v>
      </c>
      <c r="C11" s="32">
        <v>15495000</v>
      </c>
    </row>
    <row r="12" spans="1:9" x14ac:dyDescent="0.35">
      <c r="A12" s="89"/>
      <c r="B12" s="37" t="s">
        <v>73</v>
      </c>
      <c r="C12" s="32">
        <v>7565994</v>
      </c>
    </row>
    <row r="13" spans="1:9" x14ac:dyDescent="0.35">
      <c r="A13" s="89"/>
      <c r="B13" s="86" t="s">
        <v>74</v>
      </c>
      <c r="C13" s="87"/>
    </row>
    <row r="14" spans="1:9" x14ac:dyDescent="0.35">
      <c r="A14" s="89"/>
      <c r="B14" s="37" t="s">
        <v>170</v>
      </c>
      <c r="C14" s="40">
        <v>58000000</v>
      </c>
    </row>
    <row r="15" spans="1:9" x14ac:dyDescent="0.35">
      <c r="A15" s="89"/>
      <c r="B15" s="37" t="s">
        <v>117</v>
      </c>
      <c r="C15" s="40"/>
      <c r="E15" t="s">
        <v>75</v>
      </c>
      <c r="F15" s="22">
        <v>0.7</v>
      </c>
    </row>
    <row r="16" spans="1:9" x14ac:dyDescent="0.35">
      <c r="A16" s="89"/>
      <c r="B16" s="86" t="s">
        <v>76</v>
      </c>
      <c r="C16" s="87"/>
      <c r="E16" t="s">
        <v>77</v>
      </c>
      <c r="F16" s="23">
        <v>0.3</v>
      </c>
      <c r="I16" s="25"/>
    </row>
    <row r="17" spans="1:9" x14ac:dyDescent="0.35">
      <c r="A17" s="89"/>
      <c r="B17" s="37"/>
      <c r="C17" s="41"/>
      <c r="F17" s="26"/>
      <c r="I17" s="25"/>
    </row>
    <row r="18" spans="1:9" ht="23.25" customHeight="1" x14ac:dyDescent="0.35">
      <c r="A18" s="39" t="s">
        <v>78</v>
      </c>
      <c r="B18" s="84" t="s">
        <v>75</v>
      </c>
      <c r="C18" s="85"/>
    </row>
    <row r="19" spans="1:9" ht="58" x14ac:dyDescent="0.35">
      <c r="A19" s="36" t="s">
        <v>80</v>
      </c>
      <c r="B19" s="96" t="s">
        <v>173</v>
      </c>
      <c r="C19" s="97"/>
    </row>
    <row r="20" spans="1:9" ht="15" customHeight="1" x14ac:dyDescent="0.35">
      <c r="A20" s="21" t="s">
        <v>81</v>
      </c>
      <c r="B20" s="93">
        <f>((C22+C23+C25+C26+C30+C28+C32+C34+C29+C33)-C37)*C36*C38</f>
        <v>2552499</v>
      </c>
      <c r="C20" s="93"/>
    </row>
    <row r="21" spans="1:9" x14ac:dyDescent="0.35">
      <c r="A21" s="7" t="s">
        <v>82</v>
      </c>
      <c r="B21" s="98" t="s">
        <v>71</v>
      </c>
      <c r="C21" s="99"/>
    </row>
    <row r="22" spans="1:9" x14ac:dyDescent="0.35">
      <c r="A22" s="80"/>
      <c r="B22" s="37" t="s">
        <v>73</v>
      </c>
      <c r="C22" s="32">
        <v>2042169</v>
      </c>
    </row>
    <row r="23" spans="1:9" x14ac:dyDescent="0.35">
      <c r="A23" s="81"/>
      <c r="B23" s="37" t="s">
        <v>171</v>
      </c>
      <c r="C23" s="32">
        <v>510330</v>
      </c>
    </row>
    <row r="24" spans="1:9" x14ac:dyDescent="0.35">
      <c r="A24" s="81"/>
      <c r="B24" s="86" t="s">
        <v>74</v>
      </c>
      <c r="C24" s="87"/>
    </row>
    <row r="25" spans="1:9" x14ac:dyDescent="0.35">
      <c r="A25" s="81"/>
      <c r="B25" s="37" t="s">
        <v>116</v>
      </c>
      <c r="C25" s="32">
        <v>0</v>
      </c>
    </row>
    <row r="26" spans="1:9" ht="29.15" customHeight="1" x14ac:dyDescent="0.35">
      <c r="A26" s="81"/>
      <c r="B26" s="37" t="s">
        <v>118</v>
      </c>
      <c r="C26" s="32">
        <v>0</v>
      </c>
    </row>
    <row r="27" spans="1:9" x14ac:dyDescent="0.35">
      <c r="A27" s="81"/>
      <c r="B27" s="86" t="s">
        <v>148</v>
      </c>
      <c r="C27" s="87"/>
    </row>
    <row r="28" spans="1:9" x14ac:dyDescent="0.35">
      <c r="A28" s="81"/>
      <c r="B28" s="37" t="s">
        <v>156</v>
      </c>
      <c r="C28" s="32">
        <v>0</v>
      </c>
    </row>
    <row r="29" spans="1:9" x14ac:dyDescent="0.35">
      <c r="A29" s="81"/>
      <c r="B29" s="37" t="s">
        <v>72</v>
      </c>
      <c r="C29" s="32">
        <v>0</v>
      </c>
    </row>
    <row r="30" spans="1:9" x14ac:dyDescent="0.35">
      <c r="A30" s="81"/>
      <c r="B30" s="37" t="s">
        <v>73</v>
      </c>
      <c r="C30" s="32">
        <v>0</v>
      </c>
    </row>
    <row r="31" spans="1:9" x14ac:dyDescent="0.35">
      <c r="A31" s="81"/>
      <c r="B31" s="86" t="s">
        <v>149</v>
      </c>
      <c r="C31" s="87"/>
    </row>
    <row r="32" spans="1:9" x14ac:dyDescent="0.35">
      <c r="A32" s="81"/>
      <c r="B32" s="37"/>
      <c r="C32" s="32"/>
    </row>
    <row r="33" spans="1:3" x14ac:dyDescent="0.35">
      <c r="A33" s="81"/>
      <c r="B33" s="37" t="s">
        <v>72</v>
      </c>
      <c r="C33" s="32">
        <v>0</v>
      </c>
    </row>
    <row r="34" spans="1:3" x14ac:dyDescent="0.35">
      <c r="A34" s="81"/>
      <c r="B34" s="37" t="s">
        <v>73</v>
      </c>
      <c r="C34" s="32">
        <v>0</v>
      </c>
    </row>
    <row r="35" spans="1:3" x14ac:dyDescent="0.35">
      <c r="A35" s="81"/>
      <c r="B35" s="86" t="s">
        <v>136</v>
      </c>
      <c r="C35" s="87"/>
    </row>
    <row r="36" spans="1:3" x14ac:dyDescent="0.35">
      <c r="A36" s="81"/>
      <c r="B36" s="37" t="s">
        <v>152</v>
      </c>
      <c r="C36" s="33">
        <v>1</v>
      </c>
    </row>
    <row r="37" spans="1:3" x14ac:dyDescent="0.35">
      <c r="A37" s="81"/>
      <c r="B37" s="37" t="s">
        <v>137</v>
      </c>
      <c r="C37" s="34">
        <v>0</v>
      </c>
    </row>
    <row r="38" spans="1:3" x14ac:dyDescent="0.35">
      <c r="A38" s="81"/>
      <c r="B38" s="37" t="s">
        <v>155</v>
      </c>
      <c r="C38" s="33">
        <v>1</v>
      </c>
    </row>
    <row r="39" spans="1:3" x14ac:dyDescent="0.35">
      <c r="A39" s="24" t="s">
        <v>83</v>
      </c>
      <c r="B39" s="93">
        <f>IFERROR(B20*(VLOOKUP(B18,E15:F17,2,0)),16666)</f>
        <v>1786749.2999999998</v>
      </c>
      <c r="C39" s="93"/>
    </row>
    <row r="40" spans="1:3" ht="93" customHeight="1" x14ac:dyDescent="0.35">
      <c r="A40" s="36" t="s">
        <v>150</v>
      </c>
      <c r="B40" s="94" t="s">
        <v>174</v>
      </c>
      <c r="C40" s="95"/>
    </row>
    <row r="41" spans="1:3" ht="211.5" customHeight="1" x14ac:dyDescent="0.35">
      <c r="A41" s="36" t="s">
        <v>84</v>
      </c>
      <c r="B41" s="91" t="s">
        <v>172</v>
      </c>
      <c r="C41" s="92"/>
    </row>
    <row r="42" spans="1:3" ht="26.15" customHeight="1" x14ac:dyDescent="0.35">
      <c r="A42" s="43" t="s">
        <v>141</v>
      </c>
      <c r="B42" s="43"/>
      <c r="C42" s="43"/>
    </row>
    <row r="43" spans="1:3" x14ac:dyDescent="0.35">
      <c r="A43" s="42" t="s">
        <v>142</v>
      </c>
      <c r="B43" s="90" t="s">
        <v>175</v>
      </c>
      <c r="C43" s="90"/>
    </row>
    <row r="44" spans="1:3" ht="41.15" customHeight="1" x14ac:dyDescent="0.35">
      <c r="A44" s="42" t="s">
        <v>140</v>
      </c>
      <c r="B44" s="90" t="s">
        <v>176</v>
      </c>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9" t="s">
        <v>85</v>
      </c>
      <c r="B1" s="59"/>
      <c r="C1" s="59"/>
    </row>
    <row r="2" spans="1:3" x14ac:dyDescent="0.35">
      <c r="A2" s="20" t="s">
        <v>29</v>
      </c>
      <c r="B2" s="61" t="str">
        <f>'AUTOS NOTA 324'!B2:C2</f>
        <v>SINIESTRO 128479248 - LEGIS APJ32437</v>
      </c>
      <c r="C2" s="62"/>
    </row>
    <row r="3" spans="1:3" x14ac:dyDescent="0.35">
      <c r="A3" s="5" t="s">
        <v>1</v>
      </c>
      <c r="B3" s="48" t="str">
        <f>'AUTOS  NOTA 322'!B2:C2</f>
        <v>110014003016-2023-01243-00</v>
      </c>
      <c r="C3" s="48"/>
    </row>
    <row r="4" spans="1:3" x14ac:dyDescent="0.35">
      <c r="A4" s="5" t="s">
        <v>2</v>
      </c>
      <c r="B4" s="48" t="str">
        <f>'AUTOS  NOTA 322'!B3:C3</f>
        <v>JUZGADO  16 CIVIL MUNICIPAL DE BOGOTÁ</v>
      </c>
      <c r="C4" s="48"/>
    </row>
    <row r="5" spans="1:3" x14ac:dyDescent="0.35">
      <c r="A5" s="5" t="s">
        <v>3</v>
      </c>
      <c r="B5" s="48" t="str">
        <f>'AUTOS  NOTA 322'!B4:C4</f>
        <v>ALLIANZ SEGUROS S.A. - NELSON ANDRES ROMERO RAMIREZ - LINA MARÍA FERNÁNDEZ CUERVO</v>
      </c>
      <c r="C5" s="48"/>
    </row>
    <row r="6" spans="1:3" ht="15" customHeight="1" x14ac:dyDescent="0.35">
      <c r="A6" s="5" t="s">
        <v>4</v>
      </c>
      <c r="B6" s="48" t="str">
        <f>'AUTOS  NOTA 322'!B5:C5</f>
        <v>DIANA MARCELA GAMBOA REDONDO</v>
      </c>
      <c r="C6" s="48"/>
    </row>
    <row r="7" spans="1:3" ht="15" customHeight="1" x14ac:dyDescent="0.35">
      <c r="A7" s="5" t="s">
        <v>5</v>
      </c>
      <c r="B7" s="48" t="str">
        <f>'AUTOS  NOTA 322'!B6:C6</f>
        <v>DEMANDA DIRECTA</v>
      </c>
      <c r="C7" s="48"/>
    </row>
    <row r="8" spans="1:3" ht="15" customHeight="1" x14ac:dyDescent="0.35">
      <c r="A8" s="31" t="s">
        <v>119</v>
      </c>
      <c r="B8" s="48" t="str">
        <f>'AUTOS  NOTA 322'!B7:C8</f>
        <v>N/A</v>
      </c>
      <c r="C8" s="48"/>
    </row>
    <row r="9" spans="1:3" ht="19" customHeight="1" x14ac:dyDescent="0.35">
      <c r="A9" s="5" t="s">
        <v>120</v>
      </c>
      <c r="B9" s="48"/>
      <c r="C9" s="48"/>
    </row>
    <row r="10" spans="1:3" x14ac:dyDescent="0.35">
      <c r="A10" s="7" t="s">
        <v>82</v>
      </c>
      <c r="B10" s="102">
        <f>'AUTOS NOTA 324'!B20:C20</f>
        <v>2552499</v>
      </c>
      <c r="C10" s="102"/>
    </row>
    <row r="11" spans="1:3" x14ac:dyDescent="0.35">
      <c r="A11" s="7" t="s">
        <v>139</v>
      </c>
      <c r="B11" s="103">
        <f>'AUTOS NOTA 324'!B39:C39</f>
        <v>1786749.2999999998</v>
      </c>
      <c r="C11" s="48"/>
    </row>
    <row r="12" spans="1:3" ht="29" x14ac:dyDescent="0.35">
      <c r="A12" s="7" t="s">
        <v>86</v>
      </c>
      <c r="B12" s="100"/>
      <c r="C12" s="101"/>
    </row>
    <row r="13" spans="1:3" ht="43.5" x14ac:dyDescent="0.35">
      <c r="A13" s="5" t="s">
        <v>87</v>
      </c>
      <c r="B13" s="48"/>
      <c r="C13" s="48"/>
    </row>
    <row r="14" spans="1:3" ht="43.5" x14ac:dyDescent="0.35">
      <c r="A14" s="5" t="s">
        <v>88</v>
      </c>
      <c r="B14" s="48"/>
      <c r="C14" s="48"/>
    </row>
    <row r="15" spans="1:3" x14ac:dyDescent="0.35">
      <c r="A15" s="5" t="s">
        <v>89</v>
      </c>
      <c r="B15" s="6"/>
      <c r="C15" s="6"/>
    </row>
    <row r="16" spans="1:3" x14ac:dyDescent="0.35">
      <c r="A16" s="7" t="s">
        <v>90</v>
      </c>
      <c r="B16" s="48"/>
      <c r="C16" s="48"/>
    </row>
    <row r="17" spans="1:3" x14ac:dyDescent="0.3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2024-06-24T18:05:36Z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