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afc4810c17523101/Escritorio/GHA/ALLIANZ/2023-01243 - DIANA GAMBOA Vs. ALLIANZ/"/>
    </mc:Choice>
  </mc:AlternateContent>
  <xr:revisionPtr revIDLastSave="21" documentId="13_ncr:1_{3D75595E-A0AD-4C3C-8CE3-9A963203C55F}" xr6:coauthVersionLast="47" xr6:coauthVersionMax="47" xr10:uidLastSave="{C6B94E1E-7658-4A4C-9091-C0C99BABB26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<sst xmlns="http://schemas.openxmlformats.org/spreadsheetml/2006/main" count="240" uniqueCount="175">
  <si>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</si>
  <si>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</si>
  <si>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</si>
  <si>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</si>
  <si>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</si>
  <si>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</si>
  <si>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</si>
  <si>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</si>
  <si>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</si>
  <si>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</si>
  <si>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</si>
  <si>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</si>
  <si>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</si>
  <si>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</si>
  <si>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</si>
  <si>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</si>
  <si>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</si>
  <si>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</si>
  <si>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</si>
  <si>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</si>
  <si>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</si>
  <si>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</si>
  <si>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</si>
  <si>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</si>
  <si>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</si>
  <si>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</si>
  <si>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</si>
  <si>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</si>
  <si>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</si>
  <si>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</si>
  <si>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</si>
  <si>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</si>
  <si>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</si>
  <si>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</si>
  <si>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</si>
  <si>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</si>
  <si>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</si>
  <si>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</si>
  <si>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</si>
  <si>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</si>
  <si>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</si>
  <si>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</si>
  <si>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</si>
  <si>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</si>
  <si>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</si>
  <si>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</si>
  <si>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</si>
  <si>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</si>
  <si>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</si>
  <si>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</si>
  <si>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</si>
  <si>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</si>
  <si>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</si>
  <si>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</si>
  <si>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</si>
  <si>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</si>
  <si>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</si>
  <si>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</si>
  <si>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</si>
  <si>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</si>
  <si>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</si>
  <si>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</si>
  <si>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</si>
  <si>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</si>
  <si>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</si>
  <si>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</si>
  <si>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</si>
  <si>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</si>
  <si>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</si>
  <si>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</si>
  <si>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</si>
  <si>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</si>
  <si>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</si>
  <si>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</si>
  <si>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</si>
  <si>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</si>
  <si>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</si>
  <si>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</si>
  <si>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</si>
  <si>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</si>
  <si>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</si>
  <si>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</si>
  <si>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</si>
  <si>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</si>
  <si>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</si>
  <si>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</si>
  <si>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</si>
  <si>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</si>
  <si>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</si>
  <si>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</si>
  <si>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</si>
  <si>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</si>
  <si>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</si>
  <si>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</si>
  <si>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</si>
  <si>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</si>
  <si>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</si>
  <si>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</si>
  <si>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</si>
  <si>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</si>
  <si>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</si>
  <si>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</si>
  <si>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</si>
  <si>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</si>
  <si>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</si>
  <si>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</si>
  <si>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</si>
  <si>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</si>
  <si>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</si>
  <si>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</si>
  <si>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</si>
  <si>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</si>
  <si>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</si>
  <si>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</si>
  <si>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</si>
  <si>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</si>
  <si>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</si>
  <si>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</si>
  <si>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</si>
  <si>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</si>
  <si>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</si>
  <si>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</si>
  <si>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</si>
  <si>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</si>
  <si>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</si>
  <si>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</si>
  <si>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</si>
  <si>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</si>
  <si>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</si>
  <si>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</si>
  <si>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</si>
  <si>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</si>
  <si>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</si>
  <si>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</si>
  <si>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</si>
  <si>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</si>
  <si>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</si>
  <si>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</si>
  <si>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</si>
  <si>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</si>
  <si>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</si>
  <si>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</si>
  <si>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</si>
  <si>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</si>
  <si>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</si>
  <si>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</si>
  <si>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</si>
  <si>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</si>
  <si>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</si>
  <si>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</si>
  <si>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</si>
  <si>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</si>
  <si>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</si>
  <si>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</si>
  <si>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</si>
  <si>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</si>
  <si>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</si>
  <si>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</si>
  <si>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</si>
  <si>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</si>
  <si>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</si>
  <si>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</si>
  <si>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</si>
  <si>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</si>
  <si>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</si>
  <si>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</si>
  <si>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</si>
  <si>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</si>
  <si>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</si>
  <si>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 LEGIS APJ32437</t>
  </si>
  <si>
    <t>Daño Moral</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</si>
  <si>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023159528 / 333, cuyo asegurado es el señor NELSON ANDRES ROMERO RAMIREZ, presta cobertura temporal y material, de conformidad con los hechos y pretensiones expuestas en el líbelo de la demanda. Frente a la cobertura temporal, debe señalarse que el hecho, esto es, el accidente de tránsito en el cual se le causaron afectaciones la vehículo de placas KYP477, ocurrió el 28 de junio de 2023, es decir, acaeció dentro de la vigencia de la Póliza comprendida entre el 28 de octubre de 2022 y el 27 de octubre de 2023.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así como en el Formato de Sitio se determinó como causa del accidente el no mantener la distancia de seguridad por parte del conductor del vehículo asegurado, aunado al hecho de que por parte de ALLIANZ SEGUROS S.A. ya se han efectuado ofrecimientos a la demandante. En ese sentido existiría obligación condicional de la Compañía de pagar el siniestro a la demandante con cargo al amparo de responsabilidad civil extracontractual, pero no en los valores pretendidos por la actora.
Todo lo anterior, sin perjuicio del carácter contingente del proceso.</t>
  </si>
  <si>
    <t>Intereses Moratorios</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</si>
  <si>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RECONOCIMIENTO DEL LUCRO CESANTE E INEXISTENCIA DE PRUEBA DEL MISMO.
6. IMPROCEDENCIA DEL RECONOCIMIENTO DE DAÑO MORAL POR PÉRDIDAS MATERIALES.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023159528 / 333.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</si>
  <si>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Como liquidación objetiva de las pretensiones se estima un monto de $2.567.919, el cual se discrimina así:
1. Daño emergente: De acuerdo a la valoración efectuada por parte de AUDATEX al vehículo de placas KYP477, encontramos que el verdadero valor de la reparación del automotor asciende a la suma de $2.042.169. En ese sentido, no se tendrá en cuenta el valor de la cotización aportada por el demandante, dado que dista considerablemente de lo valorado por AUDATEX.
2. Lucro cesante: No se estima un valor por este concepto en la medida que la actora aduce haber dejado de percibir el ingreso que le generaba la explotación económica del automotor sin allegar soporte alguno con el cual convalidar que este estuvo fuera de servicio durante el tiempo que se encontró en reparación, pues aporta una cotización mas no la factura o certificación que indique que en efecto el vehículo fue reparado y el término que ello duro. Aunado a lo anterior, no se constata que el contrato de transporte suscrito con el señor ELIO PERDOMO MANTILLA realmente haya terminado como consecuencia de las afectaciones sufridas por el activo en el accidente. No obstante lo anterior, se solicitó la ratificación del contrato de transporte y de la certificación de ingresos, por lo que este concepto podrá ser ajustado de acuerdo con el desarrollo probatorio.
3. Daño moral: Es improcedente el reconocimiento de daños morales derivados de la perdia de bienes materiales (Consejo de Estado, Sección Tercera, sentencia de 5 de octubre de 1989, Expediente 5320), por cuanto  no existe prueba de que la demandante sufra una gran preocupación, angustia y aflicción por no haber percibido los ingresos que le generaba el automotor durante el tiempo que estuvo en reparación y haber perdido el contrato de transporte suscrito con el señor ELIO PERDOMO MANTILLA. 
4. Intereses de Mora: Se tendrá en cuenta por intereses moratorios la suma de $525.750 contados desde el mes siguiente a la fecha en que se presentó la reclamación por parte de la demandante, esto es, a partir del 21 de agosto de 2023, hasta la fecha de presentación del presente informe (24 de junio de 2024).
5.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</si>
</sst>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96" zoomScaleNormal="96" workbookViewId="0">
      <selection activeCell="B23" sqref="B23:C23"/>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3" t="s">
        <v>0</v>
      </c>
      <c r="B1" s="53"/>
      <c r="C1" s="53"/>
    </row>
    <row r="2" spans="1:3" ht="14.5" customHeight="1" x14ac:dyDescent="0.35">
      <c r="A2" s="5" t="s">
        <v>1</v>
      </c>
      <c r="B2" s="56" t="s">
        <v>157</v>
      </c>
      <c r="C2" s="57"/>
    </row>
    <row r="3" spans="1:3" ht="14.5" customHeight="1" x14ac:dyDescent="0.35">
      <c r="A3" s="5" t="s">
        <v>2</v>
      </c>
      <c r="B3" s="54" t="s">
        <v>158</v>
      </c>
      <c r="C3" s="55"/>
    </row>
    <row r="4" spans="1:3" ht="14.5" customHeight="1" x14ac:dyDescent="0.35">
      <c r="A4" s="5" t="s">
        <v>3</v>
      </c>
      <c r="B4" s="54" t="s">
        <v>159</v>
      </c>
      <c r="C4" s="55"/>
    </row>
    <row r="5" spans="1:3" ht="14.5" customHeight="1" x14ac:dyDescent="0.35">
      <c r="A5" s="5" t="s">
        <v>4</v>
      </c>
      <c r="B5" s="54" t="s">
        <v>160</v>
      </c>
      <c r="C5" s="55"/>
    </row>
    <row r="6" spans="1:3" ht="14.5" customHeight="1" x14ac:dyDescent="0.35">
      <c r="A6" s="5" t="s">
        <v>5</v>
      </c>
      <c r="B6" s="48" t="s">
        <v>122</v>
      </c>
      <c r="C6" s="48"/>
    </row>
    <row r="7" spans="1:3" ht="14.5" customHeight="1" x14ac:dyDescent="0.35">
      <c r="A7" s="27" t="s">
        <v>6</v>
      </c>
      <c r="B7" s="54" t="s">
        <v>148</v>
      </c>
      <c r="C7" s="55"/>
    </row>
    <row r="8" spans="1:3" ht="14.5" customHeight="1" x14ac:dyDescent="0.35">
      <c r="A8" s="28" t="s">
        <v>138</v>
      </c>
      <c r="B8" s="48" t="s">
        <v>161</v>
      </c>
      <c r="C8" s="48"/>
    </row>
    <row r="9" spans="1:3" ht="14.5" customHeight="1" x14ac:dyDescent="0.35">
      <c r="A9" s="28" t="s">
        <v>132</v>
      </c>
      <c r="B9" s="48" t="s">
        <v>161</v>
      </c>
      <c r="C9" s="48"/>
    </row>
    <row r="10" spans="1:3" ht="14.5" customHeight="1" x14ac:dyDescent="0.35">
      <c r="A10" s="28" t="s">
        <v>7</v>
      </c>
      <c r="B10" s="48" t="s">
        <v>161</v>
      </c>
      <c r="C10" s="48"/>
    </row>
    <row r="11" spans="1:3" ht="14.5" customHeight="1" x14ac:dyDescent="0.35">
      <c r="A11" s="29" t="s">
        <v>8</v>
      </c>
      <c r="B11" s="48" t="s">
        <v>161</v>
      </c>
      <c r="C11" s="48"/>
    </row>
    <row r="12" spans="1:3" ht="14.5" customHeight="1" x14ac:dyDescent="0.35">
      <c r="A12" s="5" t="s">
        <v>9</v>
      </c>
      <c r="B12" s="48" t="s">
        <v>161</v>
      </c>
      <c r="C12" s="48"/>
    </row>
    <row r="13" spans="1:3" ht="14.5" customHeight="1" x14ac:dyDescent="0.35">
      <c r="A13" s="5" t="s">
        <v>10</v>
      </c>
      <c r="B13" s="48" t="s">
        <v>161</v>
      </c>
      <c r="C13" s="48"/>
    </row>
    <row r="14" spans="1:3" ht="14.5" customHeight="1" x14ac:dyDescent="0.35">
      <c r="A14" s="5" t="s">
        <v>11</v>
      </c>
      <c r="B14" s="48" t="s">
        <v>161</v>
      </c>
      <c r="C14" s="48"/>
    </row>
    <row r="15" spans="1:3" ht="14.5" customHeight="1" x14ac:dyDescent="0.35">
      <c r="A15" s="5" t="s">
        <v>145</v>
      </c>
      <c r="B15" s="48" t="s">
        <v>161</v>
      </c>
      <c r="C15" s="48"/>
    </row>
    <row r="16" spans="1:3" ht="14.5" customHeight="1" x14ac:dyDescent="0.35">
      <c r="A16" s="5" t="s">
        <v>12</v>
      </c>
      <c r="B16" s="48" t="s">
        <v>161</v>
      </c>
      <c r="C16" s="48"/>
    </row>
    <row r="17" spans="1:3" ht="14.5" customHeight="1" x14ac:dyDescent="0.35">
      <c r="A17" s="5" t="s">
        <v>13</v>
      </c>
      <c r="B17" s="48" t="s">
        <v>161</v>
      </c>
      <c r="C17" s="48"/>
    </row>
    <row r="18" spans="1:3" ht="14.5" customHeight="1" x14ac:dyDescent="0.35">
      <c r="A18" s="5" t="s">
        <v>15</v>
      </c>
      <c r="B18" s="48" t="s">
        <v>161</v>
      </c>
      <c r="C18" s="48"/>
    </row>
    <row r="19" spans="1:3" ht="14.5" customHeight="1" x14ac:dyDescent="0.35">
      <c r="A19" s="5" t="s">
        <v>16</v>
      </c>
      <c r="B19" s="48" t="s">
        <v>161</v>
      </c>
      <c r="C19" s="48"/>
    </row>
    <row r="20" spans="1:3" ht="14.5" customHeight="1" x14ac:dyDescent="0.35">
      <c r="A20" s="5" t="s">
        <v>133</v>
      </c>
      <c r="B20" s="48" t="s">
        <v>161</v>
      </c>
      <c r="C20" s="48"/>
    </row>
    <row r="21" spans="1:3" ht="14.5" customHeight="1" x14ac:dyDescent="0.35">
      <c r="A21" s="5" t="s">
        <v>17</v>
      </c>
      <c r="B21" s="48" t="s">
        <v>161</v>
      </c>
      <c r="C21" s="48"/>
    </row>
    <row r="22" spans="1:3" ht="14.5" customHeight="1" x14ac:dyDescent="0.35">
      <c r="A22" s="28" t="s">
        <v>19</v>
      </c>
      <c r="B22" s="47">
        <v>45105</v>
      </c>
      <c r="C22" s="44"/>
    </row>
    <row r="23" spans="1:3" ht="14.5" customHeight="1" x14ac:dyDescent="0.35">
      <c r="A23" s="28" t="s">
        <v>20</v>
      </c>
      <c r="B23" s="46" t="s">
        <v>162</v>
      </c>
      <c r="C23" s="44"/>
    </row>
    <row r="24" spans="1:3" ht="14.5" customHeight="1" x14ac:dyDescent="0.35">
      <c r="A24" s="28" t="s">
        <v>21</v>
      </c>
      <c r="B24" s="46" t="s">
        <v>162</v>
      </c>
      <c r="C24" s="44"/>
    </row>
    <row r="25" spans="1:3" x14ac:dyDescent="0.35">
      <c r="A25" s="58" t="s">
        <v>147</v>
      </c>
      <c r="B25" s="44" t="s">
        <v>163</v>
      </c>
      <c r="C25" s="45"/>
    </row>
    <row r="26" spans="1:3" x14ac:dyDescent="0.35">
      <c r="A26" s="58"/>
      <c r="B26" s="45"/>
      <c r="C26" s="45"/>
    </row>
    <row r="27" spans="1:3" ht="100.5" customHeight="1" x14ac:dyDescent="0.35">
      <c r="A27" s="58"/>
      <c r="B27" s="45"/>
      <c r="C27" s="45"/>
    </row>
    <row r="28" spans="1:3" x14ac:dyDescent="0.35">
      <c r="A28" s="28" t="s">
        <v>23</v>
      </c>
      <c r="B28" s="45" t="s">
        <v>165</v>
      </c>
      <c r="C28" s="45"/>
    </row>
    <row r="29" spans="1:3" x14ac:dyDescent="0.35">
      <c r="A29" s="28" t="s">
        <v>24</v>
      </c>
      <c r="B29" s="50">
        <v>80218308</v>
      </c>
      <c r="C29" s="45"/>
    </row>
    <row r="30" spans="1:3" x14ac:dyDescent="0.35">
      <c r="A30" s="28" t="s">
        <v>25</v>
      </c>
      <c r="B30" s="45" t="s">
        <v>166</v>
      </c>
      <c r="C30" s="45"/>
    </row>
    <row r="31" spans="1:3" x14ac:dyDescent="0.35">
      <c r="A31" s="28" t="s">
        <v>134</v>
      </c>
      <c r="B31" s="45" t="s">
        <v>164</v>
      </c>
      <c r="C31" s="45"/>
    </row>
    <row r="32" spans="1:3" x14ac:dyDescent="0.35">
      <c r="A32" s="28" t="s">
        <v>26</v>
      </c>
      <c r="B32" s="51">
        <v>45428</v>
      </c>
      <c r="C32" s="52"/>
    </row>
    <row r="33" spans="1:3" x14ac:dyDescent="0.35">
      <c r="A33" s="5" t="s">
        <v>27</v>
      </c>
      <c r="B33" s="49">
        <v>45434</v>
      </c>
      <c r="C33" s="49"/>
    </row>
    <row r="34" spans="1:3" ht="43.5" x14ac:dyDescent="0.35">
      <c r="A34" s="5" t="s">
        <v>135</v>
      </c>
      <c r="B34" s="49">
        <v>45464</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9" t="s">
        <v>28</v>
      </c>
      <c r="B1" s="59"/>
      <c r="C1" s="59"/>
    </row>
    <row r="2" spans="1:3" ht="15.75" customHeight="1" x14ac:dyDescent="0.35">
      <c r="A2" s="20" t="s">
        <v>29</v>
      </c>
      <c r="B2" s="61" t="s">
        <v>169</v>
      </c>
      <c r="C2" s="62"/>
    </row>
    <row r="3" spans="1:3" s="2" customFormat="1" x14ac:dyDescent="0.35">
      <c r="A3" s="5" t="s">
        <v>1</v>
      </c>
      <c r="B3" s="48" t="str">
        <f>'AUTOS  NOTA 322'!B2:C2</f>
        <v>110014003016-2023-01243-00</v>
      </c>
      <c r="C3" s="48"/>
    </row>
    <row r="4" spans="1:3" s="2" customFormat="1" x14ac:dyDescent="0.35">
      <c r="A4" s="5" t="s">
        <v>2</v>
      </c>
      <c r="B4" s="48" t="str">
        <f>'AUTOS  NOTA 322'!B3:C3</f>
        <v>JUZGADO  16 CIVIL MUNICIPAL DE BOGOTÁ</v>
      </c>
      <c r="C4" s="48"/>
    </row>
    <row r="5" spans="1:3" s="2" customFormat="1" x14ac:dyDescent="0.35">
      <c r="A5" s="5" t="s">
        <v>3</v>
      </c>
      <c r="B5" s="48" t="str">
        <f>'AUTOS  NOTA 322'!B4:C4</f>
        <v>ALLIANZ SEGUROS S.A. - NELSON ANDRES ROMERO RAMIREZ - LINA MARÍA FERNÁNDEZ CUERVO</v>
      </c>
      <c r="C5" s="48"/>
    </row>
    <row r="6" spans="1:3" s="2" customFormat="1" x14ac:dyDescent="0.35">
      <c r="A6" s="5" t="s">
        <v>4</v>
      </c>
      <c r="B6" s="48" t="str">
        <f>'AUTOS  NOTA 322'!B5:C5</f>
        <v>DIANA MARCELA GAMBOA REDONDO</v>
      </c>
      <c r="C6" s="48"/>
    </row>
    <row r="7" spans="1:3" s="2" customFormat="1" x14ac:dyDescent="0.35">
      <c r="A7" s="5" t="s">
        <v>5</v>
      </c>
      <c r="B7" s="48" t="str">
        <f>'AUTOS  NOTA 322'!B6:C6</f>
        <v>DEMANDA DIRECTA</v>
      </c>
      <c r="C7" s="48"/>
    </row>
    <row r="8" spans="1:3" s="2" customFormat="1" x14ac:dyDescent="0.35">
      <c r="A8" s="31" t="s">
        <v>119</v>
      </c>
      <c r="B8" s="48" t="str">
        <f>'AUTOS  NOTA 322'!B7:C8</f>
        <v>N/A</v>
      </c>
      <c r="C8" s="48"/>
    </row>
    <row r="9" spans="1:3" x14ac:dyDescent="0.35">
      <c r="A9" s="20" t="s">
        <v>30</v>
      </c>
      <c r="B9" s="48" t="s">
        <v>167</v>
      </c>
      <c r="C9" s="48"/>
    </row>
    <row r="10" spans="1:3" x14ac:dyDescent="0.35">
      <c r="A10" s="20" t="s">
        <v>22</v>
      </c>
      <c r="B10" s="48" t="s">
        <v>148</v>
      </c>
      <c r="C10" s="48"/>
    </row>
    <row r="11" spans="1:3" x14ac:dyDescent="0.35">
      <c r="A11" s="20" t="s">
        <v>31</v>
      </c>
      <c r="B11" s="75">
        <v>4000000000</v>
      </c>
      <c r="C11" s="76"/>
    </row>
    <row r="12" spans="1:3" x14ac:dyDescent="0.35">
      <c r="A12" s="20" t="s">
        <v>137</v>
      </c>
      <c r="B12" s="75">
        <v>0</v>
      </c>
      <c r="C12" s="76"/>
    </row>
    <row r="13" spans="1:3" x14ac:dyDescent="0.35">
      <c r="A13" s="20" t="s">
        <v>32</v>
      </c>
      <c r="B13" s="54" t="s">
        <v>94</v>
      </c>
      <c r="C13" s="55"/>
    </row>
    <row r="14" spans="1:3" x14ac:dyDescent="0.35">
      <c r="A14" s="20" t="s">
        <v>33</v>
      </c>
      <c r="B14" s="60" t="s">
        <v>168</v>
      </c>
      <c r="C14" s="48"/>
    </row>
    <row r="15" spans="1:3" x14ac:dyDescent="0.35">
      <c r="A15" s="20" t="s">
        <v>34</v>
      </c>
      <c r="B15" s="48" t="s">
        <v>35</v>
      </c>
      <c r="C15" s="48"/>
    </row>
    <row r="16" spans="1:3" x14ac:dyDescent="0.35">
      <c r="A16" s="20" t="s">
        <v>36</v>
      </c>
      <c r="B16" s="48" t="s">
        <v>35</v>
      </c>
      <c r="C16" s="48"/>
    </row>
    <row r="17" spans="1:3" x14ac:dyDescent="0.35">
      <c r="A17" s="77" t="s">
        <v>37</v>
      </c>
      <c r="B17" s="48"/>
      <c r="C17" s="48"/>
    </row>
    <row r="18" spans="1:3" x14ac:dyDescent="0.35">
      <c r="A18" s="78"/>
      <c r="B18" s="10" t="s">
        <v>39</v>
      </c>
      <c r="C18" s="10" t="s">
        <v>40</v>
      </c>
    </row>
    <row r="19" spans="1:3" x14ac:dyDescent="0.35">
      <c r="A19" s="78"/>
      <c r="B19" s="6" t="s">
        <v>144</v>
      </c>
      <c r="C19" s="6"/>
    </row>
    <row r="20" spans="1:3" x14ac:dyDescent="0.35">
      <c r="A20" s="78"/>
      <c r="B20" s="6"/>
      <c r="C20" s="6"/>
    </row>
    <row r="21" spans="1:3" x14ac:dyDescent="0.35">
      <c r="A21" s="79"/>
      <c r="B21" s="6"/>
      <c r="C21" s="6"/>
    </row>
    <row r="22" spans="1:3" x14ac:dyDescent="0.35">
      <c r="A22" s="20" t="s">
        <v>41</v>
      </c>
      <c r="B22" s="48"/>
      <c r="C22" s="48"/>
    </row>
    <row r="23" spans="1:3" x14ac:dyDescent="0.35">
      <c r="A23" s="20" t="s">
        <v>42</v>
      </c>
      <c r="B23" s="61"/>
      <c r="C23" s="62"/>
    </row>
    <row r="24" spans="1:3" x14ac:dyDescent="0.35">
      <c r="A24" s="20" t="s">
        <v>43</v>
      </c>
      <c r="B24" s="48" t="s">
        <v>102</v>
      </c>
      <c r="C24" s="48"/>
    </row>
    <row r="25" spans="1:3" x14ac:dyDescent="0.35">
      <c r="A25" s="20" t="s">
        <v>44</v>
      </c>
      <c r="B25" s="48"/>
      <c r="C25" s="48"/>
    </row>
    <row r="26" spans="1:3" x14ac:dyDescent="0.35">
      <c r="A26" s="20" t="s">
        <v>46</v>
      </c>
      <c r="B26" s="48"/>
      <c r="C26" s="48"/>
    </row>
    <row r="27" spans="1:3" x14ac:dyDescent="0.35">
      <c r="A27" s="19" t="s">
        <v>47</v>
      </c>
      <c r="B27" s="48"/>
      <c r="C27" s="48"/>
    </row>
    <row r="28" spans="1:3" x14ac:dyDescent="0.35">
      <c r="A28" s="63" t="s">
        <v>48</v>
      </c>
      <c r="B28" s="63"/>
      <c r="C28" s="63"/>
    </row>
    <row r="29" spans="1:3" x14ac:dyDescent="0.35">
      <c r="A29" s="73" t="s">
        <v>49</v>
      </c>
      <c r="B29" s="74"/>
      <c r="C29" s="11"/>
    </row>
    <row r="30" spans="1:3" x14ac:dyDescent="0.35">
      <c r="A30" s="73" t="s">
        <v>50</v>
      </c>
      <c r="B30" s="74"/>
      <c r="C30" s="11"/>
    </row>
    <row r="31" spans="1:3" x14ac:dyDescent="0.35">
      <c r="A31" s="73" t="s">
        <v>51</v>
      </c>
      <c r="B31" s="74"/>
      <c r="C31" s="12"/>
    </row>
    <row r="32" spans="1:3" x14ac:dyDescent="0.35">
      <c r="A32" s="73" t="s">
        <v>52</v>
      </c>
      <c r="B32" s="74"/>
      <c r="C32" s="11"/>
    </row>
    <row r="33" spans="1:3" x14ac:dyDescent="0.35">
      <c r="A33" s="73" t="s">
        <v>53</v>
      </c>
      <c r="B33" s="74"/>
      <c r="C33" s="11"/>
    </row>
    <row r="34" spans="1:3" x14ac:dyDescent="0.35">
      <c r="A34" s="73" t="s">
        <v>54</v>
      </c>
      <c r="B34" s="74"/>
      <c r="C34" s="13"/>
    </row>
    <row r="35" spans="1:3" x14ac:dyDescent="0.35">
      <c r="A35" s="64" t="s">
        <v>55</v>
      </c>
      <c r="B35" s="65"/>
      <c r="C35" s="14"/>
    </row>
    <row r="36" spans="1:3" x14ac:dyDescent="0.35">
      <c r="A36" s="64" t="s">
        <v>56</v>
      </c>
      <c r="B36" s="65"/>
      <c r="C36" s="15"/>
    </row>
    <row r="37" spans="1:3" x14ac:dyDescent="0.35">
      <c r="A37" s="66" t="s">
        <v>57</v>
      </c>
      <c r="B37" s="67"/>
      <c r="C37" s="15"/>
    </row>
    <row r="38" spans="1:3" x14ac:dyDescent="0.35">
      <c r="A38" s="68"/>
      <c r="B38" s="69"/>
      <c r="C38" s="15"/>
    </row>
    <row r="39" spans="1:3" x14ac:dyDescent="0.35">
      <c r="A39" s="70"/>
      <c r="B39" s="71"/>
      <c r="C39" s="15"/>
    </row>
    <row r="40" spans="1:3" x14ac:dyDescent="0.35">
      <c r="A40" s="72" t="s">
        <v>58</v>
      </c>
      <c r="B40" s="72"/>
      <c r="C40" s="7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6" zoomScale="115" zoomScaleNormal="115" workbookViewId="0">
      <selection activeCell="A40" sqref="A40"/>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59" t="s">
        <v>68</v>
      </c>
      <c r="B1" s="59"/>
      <c r="C1" s="59"/>
    </row>
    <row r="2" spans="1:9" ht="15" customHeight="1" x14ac:dyDescent="0.35">
      <c r="A2" s="35" t="s">
        <v>29</v>
      </c>
      <c r="B2" s="84" t="str">
        <f>'AUTOS NOTA 321'!B2:C2</f>
        <v>SINIESTRO 128479248 - LEGIS APJ32437</v>
      </c>
      <c r="C2" s="85"/>
    </row>
    <row r="3" spans="1:9" x14ac:dyDescent="0.35">
      <c r="A3" s="36" t="s">
        <v>1</v>
      </c>
      <c r="B3" s="88" t="str">
        <f>'AUTOS  NOTA 322'!B2:C2</f>
        <v>110014003016-2023-01243-00</v>
      </c>
      <c r="C3" s="88"/>
    </row>
    <row r="4" spans="1:9" x14ac:dyDescent="0.35">
      <c r="A4" s="36" t="s">
        <v>2</v>
      </c>
      <c r="B4" s="88" t="str">
        <f>'AUTOS  NOTA 322'!B3:C3</f>
        <v>JUZGADO  16 CIVIL MUNICIPAL DE BOGOTÁ</v>
      </c>
      <c r="C4" s="88"/>
    </row>
    <row r="5" spans="1:9" x14ac:dyDescent="0.35">
      <c r="A5" s="36" t="s">
        <v>3</v>
      </c>
      <c r="B5" s="88" t="str">
        <f>'AUTOS  NOTA 322'!B4:C4</f>
        <v>ALLIANZ SEGUROS S.A. - NELSON ANDRES ROMERO RAMIREZ - LINA MARÍA FERNÁNDEZ CUERVO</v>
      </c>
      <c r="C5" s="88"/>
    </row>
    <row r="6" spans="1:9" ht="15" customHeight="1" x14ac:dyDescent="0.35">
      <c r="A6" s="36" t="s">
        <v>4</v>
      </c>
      <c r="B6" s="88" t="str">
        <f>'AUTOS  NOTA 322'!B5:C5</f>
        <v>DIANA MARCELA GAMBOA REDONDO</v>
      </c>
      <c r="C6" s="88"/>
    </row>
    <row r="7" spans="1:9" x14ac:dyDescent="0.35">
      <c r="A7" s="36" t="s">
        <v>5</v>
      </c>
      <c r="B7" s="88" t="str">
        <f>'AUTOS  NOTA 322'!B6:C6</f>
        <v>DEMANDA DIRECTA</v>
      </c>
      <c r="C7" s="88"/>
    </row>
    <row r="8" spans="1:9" x14ac:dyDescent="0.35">
      <c r="A8" s="38" t="s">
        <v>119</v>
      </c>
      <c r="B8" s="88" t="str">
        <f>'AUTOS  NOTA 322'!B7:C8</f>
        <v>N/A</v>
      </c>
      <c r="C8" s="88"/>
    </row>
    <row r="9" spans="1:9" ht="29" x14ac:dyDescent="0.35">
      <c r="A9" s="36" t="s">
        <v>69</v>
      </c>
      <c r="B9" s="82">
        <f>SUM(C11,C12,C14,C15,C17)</f>
        <v>81060994</v>
      </c>
      <c r="C9" s="83"/>
    </row>
    <row r="10" spans="1:9" x14ac:dyDescent="0.35">
      <c r="A10" s="89" t="s">
        <v>70</v>
      </c>
      <c r="B10" s="86" t="s">
        <v>71</v>
      </c>
      <c r="C10" s="87"/>
    </row>
    <row r="11" spans="1:9" x14ac:dyDescent="0.35">
      <c r="A11" s="89"/>
      <c r="B11" s="37" t="s">
        <v>72</v>
      </c>
      <c r="C11" s="32">
        <v>15495000</v>
      </c>
    </row>
    <row r="12" spans="1:9" x14ac:dyDescent="0.35">
      <c r="A12" s="89"/>
      <c r="B12" s="37" t="s">
        <v>73</v>
      </c>
      <c r="C12" s="32">
        <v>7565994</v>
      </c>
    </row>
    <row r="13" spans="1:9" x14ac:dyDescent="0.35">
      <c r="A13" s="89"/>
      <c r="B13" s="86" t="s">
        <v>74</v>
      </c>
      <c r="C13" s="87"/>
    </row>
    <row r="14" spans="1:9" x14ac:dyDescent="0.35">
      <c r="A14" s="89"/>
      <c r="B14" s="37" t="s">
        <v>170</v>
      </c>
      <c r="C14" s="40">
        <v>58000000</v>
      </c>
    </row>
    <row r="15" spans="1:9" x14ac:dyDescent="0.35">
      <c r="A15" s="89"/>
      <c r="B15" s="37" t="s">
        <v>117</v>
      </c>
      <c r="C15" s="40"/>
      <c r="E15" t="s">
        <v>75</v>
      </c>
      <c r="F15" s="22">
        <v>0.7</v>
      </c>
    </row>
    <row r="16" spans="1:9" x14ac:dyDescent="0.35">
      <c r="A16" s="89"/>
      <c r="B16" s="86" t="s">
        <v>76</v>
      </c>
      <c r="C16" s="87"/>
      <c r="E16" t="s">
        <v>77</v>
      </c>
      <c r="F16" s="23">
        <v>0.3</v>
      </c>
      <c r="I16" s="25"/>
    </row>
    <row r="17" spans="1:9" x14ac:dyDescent="0.35">
      <c r="A17" s="89"/>
      <c r="B17" s="37"/>
      <c r="C17" s="41"/>
      <c r="F17" s="26"/>
      <c r="I17" s="25"/>
    </row>
    <row r="18" spans="1:9" ht="23.25" customHeight="1" x14ac:dyDescent="0.35">
      <c r="A18" s="39" t="s">
        <v>78</v>
      </c>
      <c r="B18" s="84" t="s">
        <v>75</v>
      </c>
      <c r="C18" s="85"/>
    </row>
    <row r="19" spans="1:9" ht="58" x14ac:dyDescent="0.35">
      <c r="A19" s="36" t="s">
        <v>80</v>
      </c>
      <c r="B19" s="96" t="s">
        <v>171</v>
      </c>
      <c r="C19" s="97"/>
    </row>
    <row r="20" spans="1:9" ht="15" customHeight="1" x14ac:dyDescent="0.35">
      <c r="A20" s="21" t="s">
        <v>81</v>
      </c>
      <c r="B20" s="93">
        <f>((C22+C23+C25+C26+C30+C28+C32+C34+C29+C33)-C37)*C36*C38</f>
        <v>2567919</v>
      </c>
      <c r="C20" s="93"/>
    </row>
    <row r="21" spans="1:9" x14ac:dyDescent="0.35">
      <c r="A21" s="7" t="s">
        <v>82</v>
      </c>
      <c r="B21" s="98" t="s">
        <v>71</v>
      </c>
      <c r="C21" s="99"/>
    </row>
    <row r="22" spans="1:9" x14ac:dyDescent="0.35">
      <c r="A22" s="80"/>
      <c r="B22" s="37" t="s">
        <v>73</v>
      </c>
      <c r="C22" s="32">
        <v>2042169</v>
      </c>
    </row>
    <row r="23" spans="1:9" x14ac:dyDescent="0.35">
      <c r="A23" s="81"/>
      <c r="B23" s="37" t="s">
        <v>172</v>
      </c>
      <c r="C23" s="32">
        <v>525750</v>
      </c>
    </row>
    <row r="24" spans="1:9" x14ac:dyDescent="0.35">
      <c r="A24" s="81"/>
      <c r="B24" s="86" t="s">
        <v>74</v>
      </c>
      <c r="C24" s="87"/>
    </row>
    <row r="25" spans="1:9" x14ac:dyDescent="0.35">
      <c r="A25" s="81"/>
      <c r="B25" s="37" t="s">
        <v>116</v>
      </c>
      <c r="C25" s="32">
        <v>0</v>
      </c>
    </row>
    <row r="26" spans="1:9" ht="29" customHeight="1" x14ac:dyDescent="0.35">
      <c r="A26" s="81"/>
      <c r="B26" s="37" t="s">
        <v>118</v>
      </c>
      <c r="C26" s="32">
        <v>0</v>
      </c>
    </row>
    <row r="27" spans="1:9" x14ac:dyDescent="0.35">
      <c r="A27" s="81"/>
      <c r="B27" s="86" t="s">
        <v>148</v>
      </c>
      <c r="C27" s="87"/>
    </row>
    <row r="28" spans="1:9" x14ac:dyDescent="0.35">
      <c r="A28" s="81"/>
      <c r="B28" s="37" t="s">
        <v>156</v>
      </c>
      <c r="C28" s="32">
        <v>0</v>
      </c>
    </row>
    <row r="29" spans="1:9" x14ac:dyDescent="0.35">
      <c r="A29" s="81"/>
      <c r="B29" s="37" t="s">
        <v>72</v>
      </c>
      <c r="C29" s="32">
        <v>0</v>
      </c>
    </row>
    <row r="30" spans="1:9" x14ac:dyDescent="0.35">
      <c r="A30" s="81"/>
      <c r="B30" s="37" t="s">
        <v>73</v>
      </c>
      <c r="C30" s="32">
        <v>0</v>
      </c>
    </row>
    <row r="31" spans="1:9" x14ac:dyDescent="0.35">
      <c r="A31" s="81"/>
      <c r="B31" s="86" t="s">
        <v>149</v>
      </c>
      <c r="C31" s="87"/>
    </row>
    <row r="32" spans="1:9" x14ac:dyDescent="0.35">
      <c r="A32" s="81"/>
      <c r="B32" s="37"/>
      <c r="C32" s="32"/>
    </row>
    <row r="33" spans="1:3" x14ac:dyDescent="0.35">
      <c r="A33" s="81"/>
      <c r="B33" s="37" t="s">
        <v>72</v>
      </c>
      <c r="C33" s="32">
        <v>0</v>
      </c>
    </row>
    <row r="34" spans="1:3" x14ac:dyDescent="0.35">
      <c r="A34" s="81"/>
      <c r="B34" s="37" t="s">
        <v>73</v>
      </c>
      <c r="C34" s="32">
        <v>0</v>
      </c>
    </row>
    <row r="35" spans="1:3" x14ac:dyDescent="0.35">
      <c r="A35" s="81"/>
      <c r="B35" s="86" t="s">
        <v>136</v>
      </c>
      <c r="C35" s="87"/>
    </row>
    <row r="36" spans="1:3" x14ac:dyDescent="0.35">
      <c r="A36" s="81"/>
      <c r="B36" s="37" t="s">
        <v>152</v>
      </c>
      <c r="C36" s="33">
        <v>1</v>
      </c>
    </row>
    <row r="37" spans="1:3" x14ac:dyDescent="0.35">
      <c r="A37" s="81"/>
      <c r="B37" s="37" t="s">
        <v>137</v>
      </c>
      <c r="C37" s="34">
        <v>0</v>
      </c>
    </row>
    <row r="38" spans="1:3" x14ac:dyDescent="0.35">
      <c r="A38" s="81"/>
      <c r="B38" s="37" t="s">
        <v>155</v>
      </c>
      <c r="C38" s="33">
        <v>1</v>
      </c>
    </row>
    <row r="39" spans="1:3" x14ac:dyDescent="0.35">
      <c r="A39" s="24" t="s">
        <v>83</v>
      </c>
      <c r="B39" s="93">
        <f>IFERROR(B20*(VLOOKUP(B18,E15:F17,2,0)),16666)</f>
        <v>1797543.2999999998</v>
      </c>
      <c r="C39" s="93"/>
    </row>
    <row r="40" spans="1:3" ht="93" customHeight="1" x14ac:dyDescent="0.35">
      <c r="A40" s="36" t="s">
        <v>150</v>
      </c>
      <c r="B40" s="94" t="s">
        <v>174</v>
      </c>
      <c r="C40" s="95"/>
    </row>
    <row r="41" spans="1:3" ht="211.5" customHeight="1" x14ac:dyDescent="0.35">
      <c r="A41" s="36" t="s">
        <v>84</v>
      </c>
      <c r="B41" s="91" t="s">
        <v>173</v>
      </c>
      <c r="C41" s="92"/>
    </row>
    <row r="42" spans="1:3" ht="26" customHeight="1" x14ac:dyDescent="0.35">
      <c r="A42" s="43" t="s">
        <v>141</v>
      </c>
      <c r="B42" s="43"/>
      <c r="C42" s="43"/>
    </row>
    <row r="43" spans="1:3" x14ac:dyDescent="0.35">
      <c r="A43" s="42" t="s">
        <v>142</v>
      </c>
      <c r="B43" s="90"/>
      <c r="C43" s="90"/>
    </row>
    <row r="44" spans="1:3" ht="41" customHeight="1" x14ac:dyDescent="0.35">
      <c r="A44" s="42"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9" t="s">
        <v>85</v>
      </c>
      <c r="B1" s="59"/>
      <c r="C1" s="59"/>
    </row>
    <row r="2" spans="1:3" x14ac:dyDescent="0.35">
      <c r="A2" s="20" t="s">
        <v>29</v>
      </c>
      <c r="B2" s="61" t="str">
        <f>'AUTOS NOTA 324'!B2:C2</f>
        <v>SINIESTRO 128479248 - LEGIS APJ32437</v>
      </c>
      <c r="C2" s="62"/>
    </row>
    <row r="3" spans="1:3" x14ac:dyDescent="0.35">
      <c r="A3" s="5" t="s">
        <v>1</v>
      </c>
      <c r="B3" s="48" t="str">
        <f>'AUTOS  NOTA 322'!B2:C2</f>
        <v>110014003016-2023-01243-00</v>
      </c>
      <c r="C3" s="48"/>
    </row>
    <row r="4" spans="1:3" x14ac:dyDescent="0.35">
      <c r="A4" s="5" t="s">
        <v>2</v>
      </c>
      <c r="B4" s="48" t="str">
        <f>'AUTOS  NOTA 322'!B3:C3</f>
        <v>JUZGADO  16 CIVIL MUNICIPAL DE BOGOTÁ</v>
      </c>
      <c r="C4" s="48"/>
    </row>
    <row r="5" spans="1:3" x14ac:dyDescent="0.35">
      <c r="A5" s="5" t="s">
        <v>3</v>
      </c>
      <c r="B5" s="48" t="str">
        <f>'AUTOS  NOTA 322'!B4:C4</f>
        <v>ALLIANZ SEGUROS S.A. - NELSON ANDRES ROMERO RAMIREZ - LINA MARÍA FERNÁNDEZ CUERVO</v>
      </c>
      <c r="C5" s="48"/>
    </row>
    <row r="6" spans="1:3" ht="15" customHeight="1" x14ac:dyDescent="0.35">
      <c r="A6" s="5" t="s">
        <v>4</v>
      </c>
      <c r="B6" s="48" t="str">
        <f>'AUTOS  NOTA 322'!B5:C5</f>
        <v>DIANA MARCELA GAMBOA REDONDO</v>
      </c>
      <c r="C6" s="48"/>
    </row>
    <row r="7" spans="1:3" ht="15" customHeight="1" x14ac:dyDescent="0.35">
      <c r="A7" s="5" t="s">
        <v>5</v>
      </c>
      <c r="B7" s="48" t="str">
        <f>'AUTOS  NOTA 322'!B6:C6</f>
        <v>DEMANDA DIRECTA</v>
      </c>
      <c r="C7" s="48"/>
    </row>
    <row r="8" spans="1:3" ht="15" customHeight="1" x14ac:dyDescent="0.35">
      <c r="A8" s="31" t="s">
        <v>119</v>
      </c>
      <c r="B8" s="48" t="str">
        <f>'AUTOS  NOTA 322'!B7:C8</f>
        <v>N/A</v>
      </c>
      <c r="C8" s="48"/>
    </row>
    <row r="9" spans="1:3" ht="19" customHeight="1" x14ac:dyDescent="0.35">
      <c r="A9" s="5" t="s">
        <v>120</v>
      </c>
      <c r="B9" s="48"/>
      <c r="C9" s="48"/>
    </row>
    <row r="10" spans="1:3" x14ac:dyDescent="0.35">
      <c r="A10" s="7" t="s">
        <v>82</v>
      </c>
      <c r="B10" s="102">
        <f>'AUTOS NOTA 324'!B20:C20</f>
        <v>2567919</v>
      </c>
      <c r="C10" s="102"/>
    </row>
    <row r="11" spans="1:3" x14ac:dyDescent="0.35">
      <c r="A11" s="7" t="s">
        <v>139</v>
      </c>
      <c r="B11" s="103">
        <f>'AUTOS NOTA 324'!B39:C39</f>
        <v>1797543.2999999998</v>
      </c>
      <c r="C11" s="48"/>
    </row>
    <row r="12" spans="1:3" ht="29" x14ac:dyDescent="0.35">
      <c r="A12" s="7" t="s">
        <v>86</v>
      </c>
      <c r="B12" s="100"/>
      <c r="C12" s="101"/>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2024-06-24T15:30:48Z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