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A3FAAEAE-E1AE-4939-B5B8-A998711B702C}"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<sst xmlns="http://schemas.openxmlformats.org/spreadsheetml/2006/main" count="241" uniqueCount="185">
  <si>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</si>
  <si>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</si>
  <si>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</si>
  <si>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</si>
  <si>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</si>
  <si>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</si>
  <si>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</si>
  <si>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</si>
  <si>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</si>
  <si>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</si>
  <si>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</si>
  <si>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</si>
  <si>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</si>
  <si>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</si>
  <si>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</si>
  <si>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</si>
  <si>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</si>
  <si>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</si>
  <si>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</si>
  <si>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</si>
  <si>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</si>
  <si>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</si>
  <si>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</si>
  <si>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</si>
  <si>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</si>
  <si>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</si>
  <si>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</si>
  <si>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</si>
  <si>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</si>
  <si>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</si>
  <si>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</si>
  <si>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</si>
  <si>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</si>
  <si>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</si>
  <si>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</si>
  <si>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</si>
  <si>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</si>
  <si>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</si>
  <si>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</si>
  <si>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</si>
  <si>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</si>
  <si>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</si>
  <si>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</si>
  <si>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</si>
  <si>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</si>
  <si>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</si>
  <si>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</si>
  <si>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</si>
  <si>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</si>
  <si>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</si>
  <si>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</si>
  <si>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</si>
  <si>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</si>
  <si>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</si>
  <si>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</si>
  <si>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</si>
  <si>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</si>
  <si>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</si>
  <si>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</si>
  <si>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</si>
  <si>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</si>
  <si>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</si>
  <si>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</si>
  <si>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</si>
  <si>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</si>
  <si>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</si>
  <si>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</si>
  <si>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</si>
  <si>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</si>
  <si>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</si>
  <si>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</si>
  <si>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</si>
  <si>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</si>
  <si>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</si>
  <si>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</si>
  <si>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</si>
  <si>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</si>
  <si>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</si>
  <si>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</si>
  <si>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</si>
  <si>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</si>
  <si>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</si>
  <si>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</si>
  <si>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</si>
  <si>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</si>
  <si>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</si>
  <si>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</si>
  <si>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</si>
  <si>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</si>
  <si>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</si>
  <si>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</si>
  <si>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</si>
  <si>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</si>
  <si>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</si>
  <si>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</si>
  <si>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</si>
  <si>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</si>
  <si>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</si>
  <si>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</si>
  <si>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</si>
  <si>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</si>
  <si>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</si>
  <si>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</si>
  <si>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</si>
  <si>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</si>
  <si>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</si>
  <si>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</si>
  <si>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</si>
  <si>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</si>
  <si>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</si>
  <si>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</si>
  <si>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</si>
  <si>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</si>
  <si>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</si>
  <si>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</si>
  <si>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</si>
  <si>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</si>
  <si>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</si>
  <si>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</si>
  <si>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</si>
  <si>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</si>
  <si>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</si>
  <si>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</si>
  <si>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</si>
  <si>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</si>
  <si>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</si>
  <si>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</si>
  <si>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</si>
  <si>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</si>
  <si>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</si>
  <si>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</si>
  <si>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</si>
  <si>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</si>
  <si>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</si>
  <si>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</si>
  <si>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</si>
  <si>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</si>
  <si>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</si>
  <si>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</si>
  <si>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</si>
  <si>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</si>
  <si>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</si>
  <si>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</si>
  <si>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</si>
  <si>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</si>
  <si>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</si>
  <si>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</si>
  <si>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</si>
  <si>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</si>
  <si>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</si>
  <si>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</si>
  <si>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</si>
  <si>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</si>
  <si>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</si>
  <si>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</si>
  <si>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</si>
  <si>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</si>
  <si>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</si>
  <si>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</si>
  <si>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</si>
  <si>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</si>
  <si>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</si>
  <si>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</si>
  <si>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</si>
  <si>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</si>
  <si>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</si>
  <si>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</si>
  <si>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</si>
  <si>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</si>
  <si>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</si>
  <si>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</si>
  <si>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</si>
  <si>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</si>
  <si>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</si>
  <si>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</si>
  <si>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</si>
  <si>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</si>
  <si>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</si>
  <si>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23128783-35</t>
  </si>
  <si>
    <t>Desde las 00:00 horas del 01/08/2022 hasta las 24:00 horas del 31/07/2023.</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</si>
  <si>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carril donde transitaban los vehículos de placas WEL-820 y MGN-819. </t>
  </si>
  <si>
    <t>La contingencia se califica como EVENTUAL toda vez que, el contrato de seguro presta cobertura material y temporal y dependerá del debate probatorio la acreditación de la responsabilidad en la ocurrencia del accidente de tránsito en cabeza del conductor del vehículo asegurado.
Lo primero que debe tomarse en consideración es que la póliza No. 023128783 / 35 presta cobertura material y temporal de conformidad con los hechos y pretensiones expuestos en el libelo de la demanda. Frente a la cobertura temporal, debe decirse que el accidente de tránsito ocurrido el día 29 de agosto de 20222 se encuentra dentro de la vigencia de la Póliza de Seguro, pues su periodo inicial se encuentra comprendido entre el día 01 de agosto de 2022 y hasta el 31 de julio de 2023. Aunado a ello presta cobertura material, por cuanto ampara la responsabilidad extracontractual que la parte actora pretende endilgar.          
Frente a la responsabilidad del asegurado, deberá tenerse en cuenta, que el Informe Policial de Accidente de Tránsito se codificó la hipótesis probable número 104 que corresponde a "ADELANTAR INVADIENDO CARRIL DE SENTIDO CONTRARIO". No obstante no se plasmó el vehículo al cual se atribuía dicha codificación. Ahora bien,  cabe indicar que la Compañía Aseguradora cuenta con un Dictamen Pericial que tuvo como objeto la reconstrucción del accidente de tránsito, en el cual se indica que fue el vehículo de placas HGN819 que invadió el carril del vehículo asegurado, por lo que este último pierde el control generando la colisión con el vehículo de placas WEL820, en donde se encontraba en calidad de pasajero el señor Héctor Miguel Martínez. Sin embargo, dicha conclusión fue extraída a partir de las entrevistas realizadas a dos conductores de los vehículos involucrados en la colisión, pues con los otros dos vehículos no se pudo obtener comunicación alguna. Aunado a ello, debe señalarse que según la pericia, el método de fijación topográfica utilizado por el agente de tránsito fue realizado con coordenadas cartesianas, lo cual fue implementado de forma errónea, por lo que no pude determinarse con claridad la mecánica del accidente. En ese sentido, dependerá del debate probatorio y específicamente de los interrogatorios que se realicen a los conductores de los vehículos afectados, acreditar o desvirtuar la responsabilidad del asegurado en la ocurrencia del accidente de tránsito.
Lo anterior, sin perjuicio del carácter contingente del proceso.</t>
  </si>
  <si>
    <t>EXCEPCIONES DE FONDO FRENTE A LA INEXISTENTE RESPONSABILIDAD DERIVADA
DEL ACCIDENTE DE TRÁNSITO.
1. EXIMENTE DE LA RESPONSABILIDAD DE LOS DEMANDADOS POR CONFIGURARSE UN HECHO DE UN TERCERO
2. INEXISTENCIA DE RESPONSABILIDAD A CARGO DE LOS DEMANDADOS POR LA FALTA DE ACREDITACIÓN DEL NEXO CAUSAL
3. REDUCCIÓN DE LA EVENTUAL INDEMNIZACIÓN COMO CONSECUENCIA DE LA DE LA CONDUCTA DE UN TERCERO EN LA PRODUCCIÓN DEL DAÑO
4. IMPROCEDENCIA DEL RECONOCIMIENTO Y FALTA DE PRUEBA DEL DAÑO EMERGENTE
5. IMPROCEDENCIA DEL RECONOCIMIENTO Y FALTA DE PRUEBA DELLUCRO CESANTE
6. LOS PERJUICIOS MORALES SOLICITADOS DESCONOCEN LOS LÍMITES JURISPRUDENCIALES ESTABLECIDOS POR EL MÁXIMO ÓRGANO DE LA JURISDICCIÓN ORIDINARIA.
7. IMPROCEDENCIA DEL RECONOCIMIENTO Y TASACIÓN EXORBITANTE DEL DAÑO A LA VIDA EN RELACIÓN
8. GENÉRICA O INNOMINADA
EXCEPCIONES DE FONDO FRENTE AL CONTRATO DE SEGURO
1. INEXISTENCIA DE OBLIGACIÓN DE INDEMNIZAR A CARGO DE ALLIANZ SEGUROS POR INCUMPLIMIENTO DE LAS CARGAS DEL ARTÍCULO 1077 DEL CÓDIGO DE COMERCIO.
2. RIESGOS EXPRESAMENTE EXCLUIDOS EN LA PÓLIZA DE SEGURO NO. 021978456 / 0
3. SUJECIÓN A LAS CONDICIONES PARTICULARES Y GENERALES DEL CONTRATO DE SEGURO EN LA QUE SE IDENTIFICA LA PÓLIZA, EL CLAUSULADO Y LOS AMPAROS
4. EN CUALQUIER CASO, DE NINGUNA FORMA SE PODRÁ EXCEDER EL LÍMITE DEL VALOR ASEGURADO
5. DISPONIBILIDAD DEL VALOR ASEGURADO
6. PRESCRIPCIÓN DE LAS ACCIONES DERIVADAS DEL CONTRATO DE SEGURO
7. AUSENCIA DE SOLIDARIDAD DEL CONTRATO DE SEGURO CELEBRADO CON ALLIANZ SEGUROS SA
8. GENÉRICA O INNOMINADA</t>
  </si>
  <si>
    <t>Como liquidación objetiva de las pretensiones se estima el monto total de $135.511.949 que se discrimina de la siguiente forma:
1. Lucro censate: Se reconocerá la suma de $9.110.731 por concepto de lucro cesante consolidado y la suma de $39.201.218 por concepto de lucro cesante futuro. Lo anterior teniendo en cuenta que se aportó Dictamen de Pérdida de Capacidad Laboral del 30.93%.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2. Daño emergente: No se reconocerá suma alguna por concepto de daño emergente, en tanto el valor asumido por el Dictamen Pericial es un gasto con ocasión al proceso judicial, por lo que se tendrá comprendido en las agencias en derecho
3. Daño moral: Se reconocerá la suma de $39.000.000 por concepto de daño moral a favor del demandante por las lesiones sufridas. Para el cálculo del anterior valor, se tuvieron en cuenta los criterios jurisprudenciales fijados por la Corte Suprema de Justicia en Sentencia SC780-2020 del 10 de marzo del 2020 bajo la ponencia del magistrado Ariel Salazar Ramírez, en donde se reconoció la suma de $40.000.000 a la víctima directa de un accidente de tránsito por lesiones de mediana gravedad. Lo anterior atendiendo a que, en el caso en concreto el señor Martínez tiene una pérdida de capacidad laboral de 30.93%.
4. Daño a la vida en relación: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5. Deducible: Se descontará el monto de $1.800.000, debido a que fue la suma que se pactó por concepto de deducible para el amparo de responsabilidad civil extracontractual conforme a la carátula de la póliza.</t>
  </si>
  <si>
    <t>SINIESTRO 118442605  LEGIS APJ32421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</si>
</sst>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7" zoomScaleNormal="100" workbookViewId="0">
      <selection activeCell="B5" sqref="B5:C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ht="45" customHeight="1" x14ac:dyDescent="0.25">
      <c r="A4" s="5" t="s">
        <v>3</v>
      </c>
      <c r="B4" s="55" t="s">
        <v>168</v>
      </c>
      <c r="C4" s="50"/>
    </row>
    <row r="5" spans="1:3" ht="31.5" customHeight="1" x14ac:dyDescent="0.25">
      <c r="A5" s="5" t="s">
        <v>4</v>
      </c>
      <c r="B5" s="49" t="s">
        <v>159</v>
      </c>
      <c r="C5" s="50"/>
    </row>
    <row r="6" spans="1:3" x14ac:dyDescent="0.25">
      <c r="A6" s="5" t="s">
        <v>5</v>
      </c>
      <c r="B6" s="47" t="s">
        <v>126</v>
      </c>
      <c r="C6" s="47"/>
    </row>
    <row r="7" spans="1:3" x14ac:dyDescent="0.25">
      <c r="A7" s="27" t="s">
        <v>6</v>
      </c>
      <c r="B7" s="49" t="s">
        <v>116</v>
      </c>
      <c r="C7" s="50"/>
    </row>
    <row r="8" spans="1:3" ht="23.1" customHeight="1" x14ac:dyDescent="0.25">
      <c r="A8" s="28" t="s">
        <v>7</v>
      </c>
      <c r="B8" s="49" t="s">
        <v>159</v>
      </c>
      <c r="C8" s="50"/>
    </row>
    <row r="9" spans="1:3" x14ac:dyDescent="0.25">
      <c r="A9" s="28" t="s">
        <v>8</v>
      </c>
      <c r="B9" s="47">
        <v>7467450</v>
      </c>
      <c r="C9" s="47"/>
    </row>
    <row r="10" spans="1:3" x14ac:dyDescent="0.25">
      <c r="A10" s="28" t="s">
        <v>9</v>
      </c>
      <c r="B10" s="48" t="s">
        <v>160</v>
      </c>
      <c r="C10" s="48"/>
    </row>
    <row r="11" spans="1:3" ht="30" customHeight="1" x14ac:dyDescent="0.25">
      <c r="A11" s="29" t="s">
        <v>10</v>
      </c>
      <c r="B11" s="48">
        <v>3104409093</v>
      </c>
      <c r="C11" s="48"/>
    </row>
    <row r="12" spans="1:3" ht="30" customHeight="1" x14ac:dyDescent="0.25">
      <c r="A12" s="5" t="s">
        <v>11</v>
      </c>
      <c r="B12" s="64" t="s">
        <v>161</v>
      </c>
      <c r="C12" s="65"/>
    </row>
    <row r="13" spans="1:3" x14ac:dyDescent="0.25">
      <c r="A13" s="5" t="s">
        <v>12</v>
      </c>
      <c r="B13" s="47" t="s">
        <v>162</v>
      </c>
      <c r="C13" s="47"/>
    </row>
    <row r="14" spans="1:3" x14ac:dyDescent="0.25">
      <c r="A14" s="5" t="s">
        <v>13</v>
      </c>
      <c r="B14" s="57" t="s">
        <v>163</v>
      </c>
      <c r="C14" s="47"/>
    </row>
    <row r="15" spans="1:3" x14ac:dyDescent="0.25">
      <c r="A15" s="5" t="s">
        <v>14</v>
      </c>
      <c r="B15" s="47" t="s">
        <v>165</v>
      </c>
      <c r="C15" s="47"/>
    </row>
    <row r="16" spans="1:3" x14ac:dyDescent="0.25">
      <c r="A16" s="5" t="s">
        <v>15</v>
      </c>
      <c r="B16" s="47" t="s">
        <v>166</v>
      </c>
      <c r="C16" s="47"/>
    </row>
    <row r="17" spans="1:3" ht="15" customHeight="1" x14ac:dyDescent="0.25">
      <c r="A17" s="5" t="s">
        <v>16</v>
      </c>
      <c r="B17" s="48" t="s">
        <v>132</v>
      </c>
      <c r="C17" s="48"/>
    </row>
    <row r="18" spans="1:3" x14ac:dyDescent="0.25">
      <c r="A18" s="5" t="s">
        <v>17</v>
      </c>
      <c r="B18" s="48" t="s">
        <v>167</v>
      </c>
      <c r="C18" s="48"/>
    </row>
    <row r="19" spans="1:3" ht="18.75" customHeight="1" x14ac:dyDescent="0.25">
      <c r="A19" s="5" t="s">
        <v>18</v>
      </c>
      <c r="B19" s="51">
        <v>1300000</v>
      </c>
      <c r="C19" s="52"/>
    </row>
    <row r="20" spans="1:3" x14ac:dyDescent="0.25">
      <c r="A20" s="5" t="s">
        <v>19</v>
      </c>
      <c r="B20" s="47">
        <v>18</v>
      </c>
      <c r="C20" s="47"/>
    </row>
    <row r="21" spans="1:3" ht="17.25" customHeight="1" x14ac:dyDescent="0.25">
      <c r="A21" s="5" t="s">
        <v>20</v>
      </c>
      <c r="B21" s="48" t="s">
        <v>143</v>
      </c>
      <c r="C21" s="48"/>
    </row>
    <row r="22" spans="1:3" x14ac:dyDescent="0.25">
      <c r="A22" s="44" t="s">
        <v>21</v>
      </c>
      <c r="B22" s="63" t="s">
        <v>164</v>
      </c>
      <c r="C22" s="63"/>
    </row>
    <row r="23" spans="1:3" x14ac:dyDescent="0.25">
      <c r="A23" s="28" t="s">
        <v>22</v>
      </c>
      <c r="B23" s="62" t="s">
        <v>169</v>
      </c>
      <c r="C23" s="61"/>
    </row>
    <row r="24" spans="1:3" x14ac:dyDescent="0.25">
      <c r="A24" s="28" t="s">
        <v>23</v>
      </c>
      <c r="B24" s="62" t="s">
        <v>170</v>
      </c>
      <c r="C24" s="61"/>
    </row>
    <row r="25" spans="1:3" x14ac:dyDescent="0.25">
      <c r="A25" s="56" t="s">
        <v>24</v>
      </c>
      <c r="B25" s="61" t="s">
        <v>180</v>
      </c>
      <c r="C25" s="45"/>
    </row>
    <row r="26" spans="1:3" x14ac:dyDescent="0.25">
      <c r="A26" s="56"/>
      <c r="B26" s="45"/>
      <c r="C26" s="45"/>
    </row>
    <row r="27" spans="1:3" ht="210.95" customHeight="1" x14ac:dyDescent="0.25">
      <c r="A27" s="56"/>
      <c r="B27" s="45"/>
      <c r="C27" s="45"/>
    </row>
    <row r="28" spans="1:3" x14ac:dyDescent="0.25">
      <c r="A28" s="28" t="s">
        <v>25</v>
      </c>
      <c r="B28" s="45" t="s">
        <v>171</v>
      </c>
      <c r="C28" s="45"/>
    </row>
    <row r="29" spans="1:3" x14ac:dyDescent="0.25">
      <c r="A29" s="28" t="s">
        <v>26</v>
      </c>
      <c r="B29" s="45" t="s">
        <v>172</v>
      </c>
      <c r="C29" s="45"/>
    </row>
    <row r="30" spans="1:3" x14ac:dyDescent="0.25">
      <c r="A30" s="44" t="s">
        <v>27</v>
      </c>
      <c r="B30" s="58" t="s">
        <v>173</v>
      </c>
      <c r="C30" s="58"/>
    </row>
    <row r="31" spans="1:3" x14ac:dyDescent="0.25">
      <c r="A31" s="28" t="s">
        <v>28</v>
      </c>
      <c r="B31" s="45" t="s">
        <v>174</v>
      </c>
      <c r="C31" s="45"/>
    </row>
    <row r="32" spans="1:3" x14ac:dyDescent="0.25">
      <c r="A32" s="28" t="s">
        <v>29</v>
      </c>
      <c r="B32" s="59" t="s">
        <v>175</v>
      </c>
      <c r="C32" s="60"/>
    </row>
    <row r="33" spans="1:3" x14ac:dyDescent="0.25">
      <c r="A33" s="5" t="s">
        <v>30</v>
      </c>
      <c r="B33" s="57" t="s">
        <v>176</v>
      </c>
      <c r="C33" s="57"/>
    </row>
    <row r="34" spans="1:3" ht="45" x14ac:dyDescent="0.25">
      <c r="A34" s="5" t="s">
        <v>31</v>
      </c>
      <c r="B34" s="57" t="s">
        <v>177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5" t="s">
        <v>32</v>
      </c>
      <c r="B1" s="85"/>
      <c r="C1" s="85"/>
    </row>
    <row r="2" spans="1:3" ht="15.75" customHeight="1" x14ac:dyDescent="0.25">
      <c r="A2" s="20" t="s">
        <v>33</v>
      </c>
      <c r="B2" s="75" t="s">
        <v>184</v>
      </c>
      <c r="C2" s="76"/>
    </row>
    <row r="3" spans="1:3" s="2" customFormat="1" x14ac:dyDescent="0.25">
      <c r="A3" s="5" t="s">
        <v>1</v>
      </c>
      <c r="B3" s="47" t="str">
        <f>'AUTOS  NOTA 322'!B2:C2</f>
        <v>11001400300120240037900</v>
      </c>
      <c r="C3" s="47"/>
    </row>
    <row r="4" spans="1:3" s="2" customFormat="1" x14ac:dyDescent="0.25">
      <c r="A4" s="5" t="s">
        <v>2</v>
      </c>
      <c r="B4" s="47" t="str">
        <f>'AUTOS  NOTA 322'!B3:C3</f>
        <v>JUZGADO PRIMERO CIVIL MUNICIPAL DE BOGOTÁ</v>
      </c>
      <c r="C4" s="47"/>
    </row>
    <row r="5" spans="1:3" s="2" customFormat="1" x14ac:dyDescent="0.25">
      <c r="A5" s="5" t="s">
        <v>3</v>
      </c>
      <c r="B5" s="47" t="str">
        <f>'AUTOS  NOTA 322'!B4:C4</f>
        <v>ALLIANZ SEGUROS SA
INVERSIONES CADAL SAS (POPIETARIO DEL VEHÍCULO ASEGURADO)
JHON JAIRO NOVOA JIMENEZ (CONDUCTOR DEL VEHÍCULO ASEGURADO)</v>
      </c>
      <c r="C5" s="47"/>
    </row>
    <row r="6" spans="1:3" s="2" customFormat="1" x14ac:dyDescent="0.25">
      <c r="A6" s="5" t="s">
        <v>4</v>
      </c>
      <c r="B6" s="47" t="str">
        <f>'AUTOS  NOTA 322'!B5:C5</f>
        <v>HECTOR MIGUEL MARTÍNEZ LÓPEZ</v>
      </c>
      <c r="C6" s="47"/>
    </row>
    <row r="7" spans="1:3" s="2" customFormat="1" x14ac:dyDescent="0.25">
      <c r="A7" s="5" t="s">
        <v>5</v>
      </c>
      <c r="B7" s="47" t="str">
        <f>'AUTOS  NOTA 322'!B6:C6</f>
        <v>DEMANDA DIRECTA</v>
      </c>
      <c r="C7" s="47"/>
    </row>
    <row r="8" spans="1:3" s="2" customFormat="1" ht="50.1" customHeight="1" x14ac:dyDescent="0.25">
      <c r="A8" s="31" t="s">
        <v>34</v>
      </c>
      <c r="B8" s="47" t="str">
        <f>'AUTOS  NOTA 322'!B7:C8</f>
        <v>HECTOR MIGUEL MARTÍNEZ LÓPEZ</v>
      </c>
      <c r="C8" s="47"/>
    </row>
    <row r="9" spans="1:3" x14ac:dyDescent="0.25">
      <c r="A9" s="20" t="s">
        <v>35</v>
      </c>
      <c r="B9" s="47" t="s">
        <v>178</v>
      </c>
      <c r="C9" s="47"/>
    </row>
    <row r="10" spans="1:3" x14ac:dyDescent="0.25">
      <c r="A10" s="20" t="s">
        <v>36</v>
      </c>
      <c r="B10" s="47" t="s">
        <v>116</v>
      </c>
      <c r="C10" s="47"/>
    </row>
    <row r="11" spans="1:3" x14ac:dyDescent="0.25">
      <c r="A11" s="20" t="s">
        <v>38</v>
      </c>
      <c r="B11" s="68">
        <v>4000000000</v>
      </c>
      <c r="C11" s="69"/>
    </row>
    <row r="12" spans="1:3" x14ac:dyDescent="0.25">
      <c r="A12" s="20" t="s">
        <v>39</v>
      </c>
      <c r="B12" s="68">
        <v>1800000</v>
      </c>
      <c r="C12" s="69"/>
    </row>
    <row r="13" spans="1:3" x14ac:dyDescent="0.25">
      <c r="A13" s="20" t="s">
        <v>40</v>
      </c>
      <c r="B13" s="49" t="s">
        <v>117</v>
      </c>
      <c r="C13" s="50"/>
    </row>
    <row r="14" spans="1:3" x14ac:dyDescent="0.25">
      <c r="A14" s="20" t="s">
        <v>41</v>
      </c>
      <c r="B14" s="48" t="s">
        <v>179</v>
      </c>
      <c r="C14" s="47"/>
    </row>
    <row r="15" spans="1:3" x14ac:dyDescent="0.25">
      <c r="A15" s="20" t="s">
        <v>42</v>
      </c>
      <c r="B15" s="47" t="s">
        <v>112</v>
      </c>
      <c r="C15" s="47"/>
    </row>
    <row r="16" spans="1:3" x14ac:dyDescent="0.25">
      <c r="A16" s="20" t="s">
        <v>43</v>
      </c>
      <c r="B16" s="47" t="s">
        <v>112</v>
      </c>
      <c r="C16" s="47"/>
    </row>
    <row r="17" spans="1:3" x14ac:dyDescent="0.25">
      <c r="A17" s="72" t="s">
        <v>44</v>
      </c>
      <c r="B17" s="47" t="s">
        <v>135</v>
      </c>
      <c r="C17" s="47"/>
    </row>
    <row r="18" spans="1:3" x14ac:dyDescent="0.25">
      <c r="A18" s="73"/>
      <c r="B18" s="10" t="s">
        <v>45</v>
      </c>
      <c r="C18" s="10" t="s">
        <v>46</v>
      </c>
    </row>
    <row r="19" spans="1:3" x14ac:dyDescent="0.25">
      <c r="A19" s="73"/>
      <c r="B19" s="6" t="s">
        <v>47</v>
      </c>
      <c r="C19" s="6"/>
    </row>
    <row r="20" spans="1:3" x14ac:dyDescent="0.25">
      <c r="A20" s="73"/>
      <c r="B20" s="6"/>
      <c r="C20" s="6"/>
    </row>
    <row r="21" spans="1:3" x14ac:dyDescent="0.25">
      <c r="A21" s="74"/>
      <c r="B21" s="6"/>
      <c r="C21" s="6"/>
    </row>
    <row r="22" spans="1:3" x14ac:dyDescent="0.25">
      <c r="A22" s="20" t="s">
        <v>48</v>
      </c>
      <c r="B22" s="47"/>
      <c r="C22" s="47"/>
    </row>
    <row r="23" spans="1:3" x14ac:dyDescent="0.25">
      <c r="A23" s="20" t="s">
        <v>49</v>
      </c>
      <c r="B23" s="75"/>
      <c r="C23" s="76"/>
    </row>
    <row r="24" spans="1:3" x14ac:dyDescent="0.25">
      <c r="A24" s="20" t="s">
        <v>50</v>
      </c>
      <c r="B24" s="47" t="s">
        <v>122</v>
      </c>
      <c r="C24" s="47"/>
    </row>
    <row r="25" spans="1:3" x14ac:dyDescent="0.25">
      <c r="A25" s="20" t="s">
        <v>51</v>
      </c>
      <c r="B25" s="47"/>
      <c r="C25" s="47"/>
    </row>
    <row r="26" spans="1:3" x14ac:dyDescent="0.25">
      <c r="A26" s="20" t="s">
        <v>52</v>
      </c>
      <c r="B26" s="47"/>
      <c r="C26" s="47"/>
    </row>
    <row r="27" spans="1:3" x14ac:dyDescent="0.25">
      <c r="A27" s="19" t="s">
        <v>53</v>
      </c>
      <c r="B27" s="47"/>
      <c r="C27" s="47"/>
    </row>
    <row r="28" spans="1:3" x14ac:dyDescent="0.25">
      <c r="A28" s="77" t="s">
        <v>54</v>
      </c>
      <c r="B28" s="77"/>
      <c r="C28" s="77"/>
    </row>
    <row r="29" spans="1:3" x14ac:dyDescent="0.25">
      <c r="A29" s="70" t="s">
        <v>55</v>
      </c>
      <c r="B29" s="71"/>
      <c r="C29" s="11"/>
    </row>
    <row r="30" spans="1:3" x14ac:dyDescent="0.25">
      <c r="A30" s="70" t="s">
        <v>56</v>
      </c>
      <c r="B30" s="71"/>
      <c r="C30" s="11"/>
    </row>
    <row r="31" spans="1:3" x14ac:dyDescent="0.25">
      <c r="A31" s="70" t="s">
        <v>57</v>
      </c>
      <c r="B31" s="71"/>
      <c r="C31" s="12"/>
    </row>
    <row r="32" spans="1:3" x14ac:dyDescent="0.25">
      <c r="A32" s="70" t="s">
        <v>58</v>
      </c>
      <c r="B32" s="71"/>
      <c r="C32" s="11"/>
    </row>
    <row r="33" spans="1:3" x14ac:dyDescent="0.25">
      <c r="A33" s="70" t="s">
        <v>59</v>
      </c>
      <c r="B33" s="71"/>
      <c r="C33" s="11"/>
    </row>
    <row r="34" spans="1:3" x14ac:dyDescent="0.25">
      <c r="A34" s="70" t="s">
        <v>60</v>
      </c>
      <c r="B34" s="71"/>
      <c r="C34" s="13"/>
    </row>
    <row r="35" spans="1:3" x14ac:dyDescent="0.25">
      <c r="A35" s="66" t="s">
        <v>61</v>
      </c>
      <c r="B35" s="67"/>
      <c r="C35" s="14"/>
    </row>
    <row r="36" spans="1:3" x14ac:dyDescent="0.25">
      <c r="A36" s="66" t="s">
        <v>62</v>
      </c>
      <c r="B36" s="67"/>
      <c r="C36" s="15"/>
    </row>
    <row r="37" spans="1:3" x14ac:dyDescent="0.25">
      <c r="A37" s="78" t="s">
        <v>63</v>
      </c>
      <c r="B37" s="79"/>
      <c r="C37" s="15"/>
    </row>
    <row r="38" spans="1:3" x14ac:dyDescent="0.25">
      <c r="A38" s="80"/>
      <c r="B38" s="81"/>
      <c r="C38" s="15"/>
    </row>
    <row r="39" spans="1:3" x14ac:dyDescent="0.25">
      <c r="A39" s="82"/>
      <c r="B39" s="83"/>
      <c r="C39" s="15"/>
    </row>
    <row r="40" spans="1:3" x14ac:dyDescent="0.25">
      <c r="A40" s="84" t="s">
        <v>64</v>
      </c>
      <c r="B40" s="84"/>
      <c r="C40" s="84"/>
    </row>
    <row r="41" spans="1:3" x14ac:dyDescent="0.25">
      <c r="A41" s="17" t="s">
        <v>65</v>
      </c>
      <c r="B41" s="18"/>
      <c r="C41" s="15"/>
    </row>
    <row r="42" spans="1:3" x14ac:dyDescent="0.25">
      <c r="A42" s="66" t="s">
        <v>66</v>
      </c>
      <c r="B42" s="67"/>
      <c r="C42" s="15"/>
    </row>
    <row r="43" spans="1:3" x14ac:dyDescent="0.25">
      <c r="A43" s="66" t="s">
        <v>67</v>
      </c>
      <c r="B43" s="67"/>
      <c r="C43" s="15"/>
    </row>
    <row r="44" spans="1:3" x14ac:dyDescent="0.25">
      <c r="A44" s="17" t="s">
        <v>68</v>
      </c>
      <c r="B44" s="18"/>
      <c r="C44" s="15"/>
    </row>
    <row r="45" spans="1:3" x14ac:dyDescent="0.25">
      <c r="A45" s="17" t="s">
        <v>69</v>
      </c>
      <c r="B45" s="18"/>
      <c r="C45" s="15"/>
    </row>
    <row r="46" spans="1:3" x14ac:dyDescent="0.25">
      <c r="A46" s="66" t="s">
        <v>70</v>
      </c>
      <c r="B46" s="67"/>
      <c r="C46" s="15"/>
    </row>
    <row r="47" spans="1:3" x14ac:dyDescent="0.25">
      <c r="A47" s="17" t="s">
        <v>71</v>
      </c>
      <c r="B47" s="16"/>
      <c r="C47" s="15"/>
    </row>
    <row r="48" spans="1:3" x14ac:dyDescent="0.25">
      <c r="A48" s="66" t="s">
        <v>72</v>
      </c>
      <c r="B48" s="67"/>
      <c r="C48" s="15"/>
    </row>
    <row r="49" spans="1:3" x14ac:dyDescent="0.25">
      <c r="A49" s="66" t="s">
        <v>73</v>
      </c>
      <c r="B49" s="67"/>
      <c r="C49" s="15"/>
    </row>
    <row r="50" spans="1:3" x14ac:dyDescent="0.25">
      <c r="A50" s="66" t="s">
        <v>63</v>
      </c>
      <c r="B50" s="67"/>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10" sqref="A10:A17"/>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5" t="s">
        <v>74</v>
      </c>
      <c r="B1" s="85"/>
      <c r="C1" s="85"/>
    </row>
    <row r="2" spans="1:9" ht="15" customHeight="1" x14ac:dyDescent="0.25">
      <c r="A2" s="35" t="s">
        <v>33</v>
      </c>
      <c r="B2" s="89" t="str">
        <f>'AUTOS NOTA 321'!B2:C2</f>
        <v>SINIESTRO 118442605  LEGIS APJ32421</v>
      </c>
      <c r="C2" s="90"/>
    </row>
    <row r="3" spans="1:9" x14ac:dyDescent="0.25">
      <c r="A3" s="36" t="s">
        <v>1</v>
      </c>
      <c r="B3" s="104" t="str">
        <f>'AUTOS  NOTA 322'!B2:C2</f>
        <v>11001400300120240037900</v>
      </c>
      <c r="C3" s="104"/>
    </row>
    <row r="4" spans="1:9" x14ac:dyDescent="0.25">
      <c r="A4" s="36" t="s">
        <v>2</v>
      </c>
      <c r="B4" s="104" t="str">
        <f>'AUTOS  NOTA 322'!B3:C3</f>
        <v>JUZGADO PRIMERO CIVIL MUNICIPAL DE BOGOTÁ</v>
      </c>
      <c r="C4" s="104"/>
    </row>
    <row r="5" spans="1:9" x14ac:dyDescent="0.25">
      <c r="A5" s="36" t="s">
        <v>3</v>
      </c>
      <c r="B5" s="104" t="str">
        <f>'AUTOS  NOTA 322'!B4:C4</f>
        <v>ALLIANZ SEGUROS SA
INVERSIONES CADAL SAS (POPIETARIO DEL VEHÍCULO ASEGURADO)
JHON JAIRO NOVOA JIMENEZ (CONDUCTOR DEL VEHÍCULO ASEGURADO)</v>
      </c>
      <c r="C5" s="104"/>
    </row>
    <row r="6" spans="1:9" ht="15" customHeight="1" x14ac:dyDescent="0.25">
      <c r="A6" s="36" t="s">
        <v>4</v>
      </c>
      <c r="B6" s="104" t="str">
        <f>'AUTOS  NOTA 322'!B5:C5</f>
        <v>HECTOR MIGUEL MARTÍNEZ LÓPEZ</v>
      </c>
      <c r="C6" s="104"/>
    </row>
    <row r="7" spans="1:9" x14ac:dyDescent="0.25">
      <c r="A7" s="36" t="s">
        <v>5</v>
      </c>
      <c r="B7" s="104" t="str">
        <f>'AUTOS  NOTA 322'!B6:C6</f>
        <v>DEMANDA DIRECTA</v>
      </c>
      <c r="C7" s="104"/>
    </row>
    <row r="8" spans="1:9" x14ac:dyDescent="0.25">
      <c r="A8" s="38" t="s">
        <v>34</v>
      </c>
      <c r="B8" s="104" t="str">
        <f>'AUTOS  NOTA 322'!B7:C8</f>
        <v>HECTOR MIGUEL MARTÍNEZ LÓPEZ</v>
      </c>
      <c r="C8" s="104"/>
    </row>
    <row r="9" spans="1:9" ht="30" x14ac:dyDescent="0.25">
      <c r="A9" s="36" t="s">
        <v>75</v>
      </c>
      <c r="B9" s="102">
        <f>SUM(C11,C12,C14,C15,C17)</f>
        <v>142994221</v>
      </c>
      <c r="C9" s="103"/>
    </row>
    <row r="10" spans="1:9" x14ac:dyDescent="0.25">
      <c r="A10" s="105" t="s">
        <v>76</v>
      </c>
      <c r="B10" s="94" t="s">
        <v>77</v>
      </c>
      <c r="C10" s="95"/>
    </row>
    <row r="11" spans="1:9" x14ac:dyDescent="0.25">
      <c r="A11" s="105"/>
      <c r="B11" s="37" t="s">
        <v>78</v>
      </c>
      <c r="C11" s="32">
        <v>51336239</v>
      </c>
    </row>
    <row r="12" spans="1:9" x14ac:dyDescent="0.25">
      <c r="A12" s="105"/>
      <c r="B12" s="37" t="s">
        <v>79</v>
      </c>
      <c r="C12" s="32">
        <v>657982</v>
      </c>
    </row>
    <row r="13" spans="1:9" x14ac:dyDescent="0.25">
      <c r="A13" s="105"/>
      <c r="B13" s="94"/>
      <c r="C13" s="95"/>
    </row>
    <row r="14" spans="1:9" x14ac:dyDescent="0.25">
      <c r="A14" s="105"/>
      <c r="B14" s="37" t="s">
        <v>80</v>
      </c>
      <c r="C14" s="40">
        <v>39000000</v>
      </c>
    </row>
    <row r="15" spans="1:9" x14ac:dyDescent="0.25">
      <c r="A15" s="105"/>
      <c r="B15" s="37" t="s">
        <v>81</v>
      </c>
      <c r="C15" s="40">
        <v>52000000</v>
      </c>
      <c r="E15" t="s">
        <v>82</v>
      </c>
      <c r="F15" s="22">
        <v>0.7</v>
      </c>
    </row>
    <row r="16" spans="1:9" x14ac:dyDescent="0.25">
      <c r="A16" s="105"/>
      <c r="B16" s="94" t="s">
        <v>83</v>
      </c>
      <c r="C16" s="95"/>
      <c r="E16" t="s">
        <v>84</v>
      </c>
      <c r="F16" s="23">
        <v>0.3</v>
      </c>
      <c r="I16" s="25"/>
    </row>
    <row r="17" spans="1:9" x14ac:dyDescent="0.25">
      <c r="A17" s="105"/>
      <c r="B17" s="37"/>
      <c r="C17" s="41"/>
      <c r="F17" s="26"/>
      <c r="I17" s="25"/>
    </row>
    <row r="18" spans="1:9" ht="23.25" customHeight="1" x14ac:dyDescent="0.25">
      <c r="A18" s="39" t="s">
        <v>85</v>
      </c>
      <c r="B18" s="89" t="s">
        <v>84</v>
      </c>
      <c r="C18" s="90"/>
    </row>
    <row r="19" spans="1:9" ht="60" x14ac:dyDescent="0.25">
      <c r="A19" s="36" t="s">
        <v>86</v>
      </c>
      <c r="B19" s="96" t="s">
        <v>181</v>
      </c>
      <c r="C19" s="97"/>
    </row>
    <row r="20" spans="1:9" ht="15" customHeight="1" x14ac:dyDescent="0.25">
      <c r="A20" s="21" t="s">
        <v>87</v>
      </c>
      <c r="B20" s="91">
        <f>((C22+C23+C25+C26+C30+C28+C32+C34+C29+C33)-C37)*C36*C38</f>
        <v>135511949</v>
      </c>
      <c r="C20" s="91"/>
    </row>
    <row r="21" spans="1:9" x14ac:dyDescent="0.25">
      <c r="A21" s="7" t="s">
        <v>88</v>
      </c>
      <c r="B21" s="98" t="s">
        <v>77</v>
      </c>
      <c r="C21" s="99"/>
    </row>
    <row r="22" spans="1:9" x14ac:dyDescent="0.25">
      <c r="A22" s="100"/>
      <c r="B22" s="37" t="s">
        <v>78</v>
      </c>
      <c r="C22" s="32">
        <v>48311949</v>
      </c>
    </row>
    <row r="23" spans="1:9" x14ac:dyDescent="0.25">
      <c r="A23" s="101"/>
      <c r="B23" s="37" t="s">
        <v>79</v>
      </c>
      <c r="C23" s="32">
        <v>0</v>
      </c>
    </row>
    <row r="24" spans="1:9" x14ac:dyDescent="0.25">
      <c r="A24" s="101"/>
      <c r="B24" s="94" t="s">
        <v>89</v>
      </c>
      <c r="C24" s="95"/>
    </row>
    <row r="25" spans="1:9" x14ac:dyDescent="0.25">
      <c r="A25" s="101"/>
      <c r="B25" s="37" t="s">
        <v>80</v>
      </c>
      <c r="C25" s="32">
        <v>39000000</v>
      </c>
    </row>
    <row r="26" spans="1:9" ht="29.1" customHeight="1" x14ac:dyDescent="0.25">
      <c r="A26" s="101"/>
      <c r="B26" s="37" t="s">
        <v>90</v>
      </c>
      <c r="C26" s="32">
        <v>50000000</v>
      </c>
    </row>
    <row r="27" spans="1:9" x14ac:dyDescent="0.25">
      <c r="A27" s="101"/>
      <c r="B27" s="94" t="s">
        <v>91</v>
      </c>
      <c r="C27" s="95"/>
    </row>
    <row r="28" spans="1:9" x14ac:dyDescent="0.25">
      <c r="A28" s="101"/>
      <c r="B28" s="37" t="s">
        <v>92</v>
      </c>
      <c r="C28" s="32">
        <v>0</v>
      </c>
    </row>
    <row r="29" spans="1:9" x14ac:dyDescent="0.25">
      <c r="A29" s="101"/>
      <c r="B29" s="37" t="s">
        <v>78</v>
      </c>
      <c r="C29" s="32"/>
    </row>
    <row r="30" spans="1:9" x14ac:dyDescent="0.25">
      <c r="A30" s="101"/>
      <c r="B30" s="37" t="s">
        <v>79</v>
      </c>
      <c r="C30" s="32">
        <v>0</v>
      </c>
    </row>
    <row r="31" spans="1:9" x14ac:dyDescent="0.25">
      <c r="A31" s="101"/>
      <c r="B31" s="94" t="s">
        <v>93</v>
      </c>
      <c r="C31" s="95"/>
    </row>
    <row r="32" spans="1:9" x14ac:dyDescent="0.25">
      <c r="A32" s="101"/>
      <c r="B32" s="37"/>
      <c r="C32" s="32"/>
    </row>
    <row r="33" spans="1:3" x14ac:dyDescent="0.25">
      <c r="A33" s="101"/>
      <c r="B33" s="37" t="s">
        <v>78</v>
      </c>
      <c r="C33" s="32">
        <v>0</v>
      </c>
    </row>
    <row r="34" spans="1:3" x14ac:dyDescent="0.25">
      <c r="A34" s="101"/>
      <c r="B34" s="37" t="s">
        <v>79</v>
      </c>
      <c r="C34" s="32">
        <v>0</v>
      </c>
    </row>
    <row r="35" spans="1:3" x14ac:dyDescent="0.25">
      <c r="A35" s="101"/>
      <c r="B35" s="94" t="s">
        <v>94</v>
      </c>
      <c r="C35" s="95"/>
    </row>
    <row r="36" spans="1:3" x14ac:dyDescent="0.25">
      <c r="A36" s="101"/>
      <c r="B36" s="37" t="s">
        <v>95</v>
      </c>
      <c r="C36" s="33">
        <v>1</v>
      </c>
    </row>
    <row r="37" spans="1:3" x14ac:dyDescent="0.25">
      <c r="A37" s="101"/>
      <c r="B37" s="37" t="s">
        <v>39</v>
      </c>
      <c r="C37" s="34">
        <v>1800000</v>
      </c>
    </row>
    <row r="38" spans="1:3" x14ac:dyDescent="0.25">
      <c r="A38" s="101"/>
      <c r="B38" s="37" t="s">
        <v>96</v>
      </c>
      <c r="C38" s="33">
        <v>1</v>
      </c>
    </row>
    <row r="39" spans="1:3" x14ac:dyDescent="0.25">
      <c r="A39" s="24" t="s">
        <v>97</v>
      </c>
      <c r="B39" s="91">
        <f>IFERROR(B20*(VLOOKUP(B18,E15:F17,2,0)),16666)</f>
        <v>40653584.699999996</v>
      </c>
      <c r="C39" s="91"/>
    </row>
    <row r="40" spans="1:3" ht="93" customHeight="1" x14ac:dyDescent="0.25">
      <c r="A40" s="36" t="s">
        <v>98</v>
      </c>
      <c r="B40" s="92" t="s">
        <v>183</v>
      </c>
      <c r="C40" s="93"/>
    </row>
    <row r="41" spans="1:3" ht="211.5" customHeight="1" x14ac:dyDescent="0.25">
      <c r="A41" s="36" t="s">
        <v>99</v>
      </c>
      <c r="B41" s="87" t="s">
        <v>182</v>
      </c>
      <c r="C41" s="88"/>
    </row>
    <row r="42" spans="1:3" ht="26.1" customHeight="1" x14ac:dyDescent="0.25">
      <c r="A42" s="43" t="s">
        <v>100</v>
      </c>
      <c r="B42" s="43"/>
      <c r="C42" s="43"/>
    </row>
    <row r="43" spans="1:3" x14ac:dyDescent="0.25">
      <c r="A43" s="42" t="s">
        <v>101</v>
      </c>
      <c r="B43" s="86"/>
      <c r="C43" s="86"/>
    </row>
    <row r="44" spans="1:3" ht="41.1" customHeight="1" x14ac:dyDescent="0.25">
      <c r="A44" s="42" t="s">
        <v>102</v>
      </c>
      <c r="B44" s="86"/>
      <c r="C44" s="86"/>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5" t="s">
        <v>103</v>
      </c>
      <c r="B1" s="85"/>
      <c r="C1" s="85"/>
    </row>
    <row r="2" spans="1:3" x14ac:dyDescent="0.25">
      <c r="A2" s="20" t="s">
        <v>33</v>
      </c>
      <c r="B2" s="75" t="str">
        <f>'AUTOS NOTA 324'!B2:C2</f>
        <v>SINIESTRO 118442605  LEGIS APJ32421</v>
      </c>
      <c r="C2" s="76"/>
    </row>
    <row r="3" spans="1:3" x14ac:dyDescent="0.25">
      <c r="A3" s="5" t="s">
        <v>1</v>
      </c>
      <c r="B3" s="47" t="str">
        <f>'AUTOS  NOTA 322'!B2:C2</f>
        <v>11001400300120240037900</v>
      </c>
      <c r="C3" s="47"/>
    </row>
    <row r="4" spans="1:3" x14ac:dyDescent="0.25">
      <c r="A4" s="5" t="s">
        <v>2</v>
      </c>
      <c r="B4" s="47" t="str">
        <f>'AUTOS  NOTA 322'!B3:C3</f>
        <v>JUZGADO PRIMERO CIVIL MUNICIPAL DE BOGOTÁ</v>
      </c>
      <c r="C4" s="47"/>
    </row>
    <row r="5" spans="1:3" x14ac:dyDescent="0.25">
      <c r="A5" s="5" t="s">
        <v>3</v>
      </c>
      <c r="B5" s="47" t="str">
        <f>'AUTOS  NOTA 322'!B4:C4</f>
        <v>ALLIANZ SEGUROS SA
INVERSIONES CADAL SAS (POPIETARIO DEL VEHÍCULO ASEGURADO)
JHON JAIRO NOVOA JIMENEZ (CONDUCTOR DEL VEHÍCULO ASEGURADO)</v>
      </c>
      <c r="C5" s="47"/>
    </row>
    <row r="6" spans="1:3" ht="15" customHeight="1" x14ac:dyDescent="0.25">
      <c r="A6" s="5" t="s">
        <v>4</v>
      </c>
      <c r="B6" s="47" t="str">
        <f>'AUTOS  NOTA 322'!B5:C5</f>
        <v>HECTOR MIGUEL MARTÍNEZ LÓPEZ</v>
      </c>
      <c r="C6" s="47"/>
    </row>
    <row r="7" spans="1:3" ht="15" customHeight="1" x14ac:dyDescent="0.25">
      <c r="A7" s="5" t="s">
        <v>5</v>
      </c>
      <c r="B7" s="47" t="str">
        <f>'AUTOS  NOTA 322'!B6:C6</f>
        <v>DEMANDA DIRECTA</v>
      </c>
      <c r="C7" s="47"/>
    </row>
    <row r="8" spans="1:3" ht="15" customHeight="1" x14ac:dyDescent="0.25">
      <c r="A8" s="31" t="s">
        <v>34</v>
      </c>
      <c r="B8" s="47" t="str">
        <f>'AUTOS  NOTA 322'!B7:C8</f>
        <v>HECTOR MIGUEL MARTÍNEZ LÓPEZ</v>
      </c>
      <c r="C8" s="47"/>
    </row>
    <row r="9" spans="1:3" ht="18.95" customHeight="1" x14ac:dyDescent="0.25">
      <c r="A9" s="5" t="s">
        <v>104</v>
      </c>
      <c r="B9" s="47"/>
      <c r="C9" s="47"/>
    </row>
    <row r="10" spans="1:3" x14ac:dyDescent="0.25">
      <c r="A10" s="7" t="s">
        <v>88</v>
      </c>
      <c r="B10" s="108">
        <f>'AUTOS NOTA 324'!B20:C20</f>
        <v>135511949</v>
      </c>
      <c r="C10" s="108"/>
    </row>
    <row r="11" spans="1:3" x14ac:dyDescent="0.25">
      <c r="A11" s="7" t="s">
        <v>105</v>
      </c>
      <c r="B11" s="109">
        <f>'AUTOS NOTA 324'!B39:C39</f>
        <v>40653584.699999996</v>
      </c>
      <c r="C11" s="47"/>
    </row>
    <row r="12" spans="1:3" ht="30" x14ac:dyDescent="0.25">
      <c r="A12" s="7" t="s">
        <v>106</v>
      </c>
      <c r="B12" s="106"/>
      <c r="C12" s="107"/>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4382931b-6036-484b-ad41-6810b26eb986"/>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2024-06-05T04:21:50Z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